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G:\Drive condivisi\Innovazione\Programmazione 2021-2027\AVVISO RICERCA 2023\2_AVVISO\"/>
    </mc:Choice>
  </mc:AlternateContent>
  <xr:revisionPtr revIDLastSave="0" documentId="13_ncr:1_{1097D63D-236C-4762-A1AF-EEBE962466BD}" xr6:coauthVersionLast="47" xr6:coauthVersionMax="47" xr10:uidLastSave="{00000000-0000-0000-0000-000000000000}"/>
  <bookViews>
    <workbookView xWindow="-108" yWindow="-108" windowWidth="23256" windowHeight="12456" tabRatio="708" firstSheet="1" activeTab="5" xr2:uid="{81288F54-AC0B-46A2-A5A1-D63113BD7DAA}"/>
  </bookViews>
  <sheets>
    <sheet name="Primo foglio Allegato 3" sheetId="1" r:id="rId1"/>
    <sheet name=" Tabelle personale" sheetId="2" r:id="rId2"/>
    <sheet name="Tabelle Attività" sheetId="3" r:id="rId3"/>
    <sheet name="Tabelle Costi" sheetId="4" r:id="rId4"/>
    <sheet name="Giudizio ri-ss e impegno" sheetId="5" r:id="rId5"/>
    <sheet name="Giudizio durata e tempi" sheetId="6" r:id="rId6"/>
    <sheet name="Giudizio Costi" sheetId="7" r:id="rId7"/>
  </sheets>
  <definedNames>
    <definedName name="_xlnm.Print_Area" localSheetId="6">'Giudizio Costi'!$A$1:$J$184</definedName>
    <definedName name="_xlnm.Print_Area" localSheetId="5">'Giudizio durata e tempi'!$A$1:$V$50</definedName>
    <definedName name="_xlnm.Print_Area" localSheetId="0">'Primo foglio Allegato 3'!$A$1:$O$26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5" i="6" l="1"/>
  <c r="U25" i="6"/>
  <c r="V25" i="6"/>
  <c r="T22" i="6"/>
  <c r="U22" i="6"/>
  <c r="V22" i="6"/>
  <c r="T19" i="6"/>
  <c r="U19" i="6"/>
  <c r="V19" i="6"/>
  <c r="T16" i="6"/>
  <c r="U16" i="6"/>
  <c r="V16" i="6"/>
  <c r="V49" i="6"/>
  <c r="U49" i="6"/>
  <c r="T49" i="6"/>
  <c r="V46" i="6"/>
  <c r="U46" i="6"/>
  <c r="T46" i="6"/>
  <c r="V43" i="6"/>
  <c r="U43" i="6"/>
  <c r="T43" i="6"/>
  <c r="V40" i="6"/>
  <c r="U40" i="6"/>
  <c r="T40" i="6"/>
  <c r="V37" i="6"/>
  <c r="U37" i="6"/>
  <c r="T37" i="6"/>
  <c r="V34" i="6"/>
  <c r="U34" i="6"/>
  <c r="T34" i="6"/>
  <c r="V31" i="6"/>
  <c r="U31" i="6"/>
  <c r="T31" i="6"/>
  <c r="V28" i="6"/>
  <c r="U28" i="6"/>
  <c r="T28" i="6"/>
  <c r="B153" i="7"/>
  <c r="B152" i="7"/>
  <c r="C128" i="4"/>
  <c r="B169" i="4"/>
  <c r="B168" i="4"/>
  <c r="C95" i="2"/>
  <c r="C94" i="2"/>
  <c r="C9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33" i="2"/>
  <c r="E73" i="7"/>
  <c r="E62" i="7"/>
  <c r="F43" i="7"/>
  <c r="G64" i="4"/>
  <c r="B139" i="7"/>
  <c r="B127" i="7"/>
  <c r="B126" i="7"/>
  <c r="B125" i="7"/>
  <c r="D124" i="7"/>
  <c r="B124" i="7"/>
  <c r="B122" i="7"/>
  <c r="C114" i="7"/>
  <c r="B107" i="7"/>
  <c r="B108" i="7"/>
  <c r="B109" i="7"/>
  <c r="B110" i="7"/>
  <c r="B111" i="7"/>
  <c r="B112" i="7"/>
  <c r="B113" i="7"/>
  <c r="B106" i="7"/>
  <c r="A107" i="7"/>
  <c r="D107" i="7" s="1"/>
  <c r="A108" i="7"/>
  <c r="D108" i="7" s="1"/>
  <c r="A109" i="7"/>
  <c r="D109" i="7" s="1"/>
  <c r="A110" i="7"/>
  <c r="A111" i="7"/>
  <c r="D111" i="7" s="1"/>
  <c r="A112" i="7"/>
  <c r="D112" i="7" s="1"/>
  <c r="A113" i="7"/>
  <c r="A106" i="7"/>
  <c r="B93" i="7"/>
  <c r="B94" i="7"/>
  <c r="B95" i="7"/>
  <c r="B96" i="7"/>
  <c r="B97" i="7"/>
  <c r="B98" i="7"/>
  <c r="B99" i="7"/>
  <c r="B92" i="7"/>
  <c r="C100" i="7"/>
  <c r="A93" i="7"/>
  <c r="D93" i="7" s="1"/>
  <c r="A94" i="7"/>
  <c r="D94" i="7" s="1"/>
  <c r="A95" i="7"/>
  <c r="D95" i="7" s="1"/>
  <c r="A96" i="7"/>
  <c r="D96" i="7" s="1"/>
  <c r="A97" i="7"/>
  <c r="A98" i="7"/>
  <c r="A99" i="7"/>
  <c r="A92" i="7"/>
  <c r="D92" i="7" s="1"/>
  <c r="A80" i="7"/>
  <c r="D80" i="7" s="1"/>
  <c r="C86" i="7"/>
  <c r="B81" i="7"/>
  <c r="B82" i="7"/>
  <c r="B83" i="7"/>
  <c r="B84" i="7"/>
  <c r="B85" i="7"/>
  <c r="B80" i="7"/>
  <c r="A81" i="7"/>
  <c r="D81" i="7" s="1"/>
  <c r="A82" i="7"/>
  <c r="D82" i="7" s="1"/>
  <c r="A83" i="7"/>
  <c r="D83" i="7" s="1"/>
  <c r="A84" i="7"/>
  <c r="D84" i="7" s="1"/>
  <c r="A85" i="7"/>
  <c r="D85" i="7" s="1"/>
  <c r="E74" i="7"/>
  <c r="E63" i="7"/>
  <c r="E64" i="7"/>
  <c r="E65" i="7"/>
  <c r="E66" i="7"/>
  <c r="E67" i="7"/>
  <c r="E68" i="7"/>
  <c r="E69" i="7"/>
  <c r="C63" i="7"/>
  <c r="C64" i="7"/>
  <c r="C65" i="7"/>
  <c r="C66" i="7"/>
  <c r="C67" i="7"/>
  <c r="C68" i="7"/>
  <c r="C69" i="7"/>
  <c r="C62" i="7"/>
  <c r="A63" i="7"/>
  <c r="G63" i="7" s="1"/>
  <c r="A64" i="7"/>
  <c r="G64" i="7" s="1"/>
  <c r="A65" i="7"/>
  <c r="G65" i="7" s="1"/>
  <c r="A66" i="7"/>
  <c r="G66" i="7" s="1"/>
  <c r="A67" i="7"/>
  <c r="G67" i="7" s="1"/>
  <c r="A68" i="7"/>
  <c r="G68" i="7" s="1"/>
  <c r="A69" i="7"/>
  <c r="G69" i="7" s="1"/>
  <c r="A62" i="7"/>
  <c r="G62" i="7" s="1"/>
  <c r="F51" i="7"/>
  <c r="F52" i="7"/>
  <c r="F53" i="7"/>
  <c r="F54" i="7"/>
  <c r="F55" i="7"/>
  <c r="F45" i="7"/>
  <c r="F46" i="7"/>
  <c r="F47" i="7"/>
  <c r="F48" i="7"/>
  <c r="E51" i="7"/>
  <c r="E52" i="7"/>
  <c r="E53" i="7"/>
  <c r="E54" i="7"/>
  <c r="E55" i="7"/>
  <c r="E50" i="7"/>
  <c r="F50" i="7" s="1"/>
  <c r="E44" i="7"/>
  <c r="F44" i="7" s="1"/>
  <c r="E45" i="7"/>
  <c r="E46" i="7"/>
  <c r="E47" i="7"/>
  <c r="E48" i="7"/>
  <c r="E43" i="7"/>
  <c r="C51" i="7"/>
  <c r="C52" i="7"/>
  <c r="C53" i="7"/>
  <c r="C54" i="7"/>
  <c r="C55" i="7"/>
  <c r="C50" i="7"/>
  <c r="C44" i="7"/>
  <c r="C45" i="7"/>
  <c r="C46" i="7"/>
  <c r="C47" i="7"/>
  <c r="C48" i="7"/>
  <c r="C43" i="7"/>
  <c r="A51" i="7"/>
  <c r="A52" i="7"/>
  <c r="G52" i="7" s="1"/>
  <c r="A53" i="7"/>
  <c r="G53" i="7" s="1"/>
  <c r="A54" i="7"/>
  <c r="G54" i="7" s="1"/>
  <c r="A55" i="7"/>
  <c r="G55" i="7" s="1"/>
  <c r="A50" i="7"/>
  <c r="G50" i="7" s="1"/>
  <c r="A44" i="7"/>
  <c r="G44" i="7" s="1"/>
  <c r="A45" i="7"/>
  <c r="A46" i="7"/>
  <c r="A47" i="7"/>
  <c r="G47" i="7" s="1"/>
  <c r="A48" i="7"/>
  <c r="G48" i="7" s="1"/>
  <c r="A43" i="7"/>
  <c r="G43" i="7" s="1"/>
  <c r="J25" i="7"/>
  <c r="J26" i="7"/>
  <c r="J27" i="7"/>
  <c r="J28" i="7"/>
  <c r="J29" i="7"/>
  <c r="J30" i="7"/>
  <c r="J31" i="7"/>
  <c r="J32" i="7"/>
  <c r="J33" i="7"/>
  <c r="J24" i="7"/>
  <c r="F25" i="7"/>
  <c r="F30" i="7"/>
  <c r="F31" i="7"/>
  <c r="F32" i="7"/>
  <c r="F33" i="7"/>
  <c r="E25" i="7"/>
  <c r="E26" i="7"/>
  <c r="E27" i="7"/>
  <c r="E28" i="7"/>
  <c r="E29" i="7"/>
  <c r="E30" i="7"/>
  <c r="E31" i="7"/>
  <c r="E32" i="7"/>
  <c r="E33" i="7"/>
  <c r="E24" i="7"/>
  <c r="D25" i="7"/>
  <c r="D26" i="7"/>
  <c r="D27" i="7"/>
  <c r="D28" i="7"/>
  <c r="D29" i="7"/>
  <c r="D30" i="7"/>
  <c r="D31" i="7"/>
  <c r="D32" i="7"/>
  <c r="D33" i="7"/>
  <c r="D24" i="7"/>
  <c r="C25" i="7"/>
  <c r="C26" i="7"/>
  <c r="C27" i="7"/>
  <c r="C28" i="7"/>
  <c r="C29" i="7"/>
  <c r="C30" i="7"/>
  <c r="C31" i="7"/>
  <c r="C32" i="7"/>
  <c r="C33" i="7"/>
  <c r="C24" i="7"/>
  <c r="A25" i="7"/>
  <c r="A26" i="7"/>
  <c r="A27" i="7"/>
  <c r="A28" i="7"/>
  <c r="A29" i="7"/>
  <c r="A30" i="7"/>
  <c r="A31" i="7"/>
  <c r="A32" i="7"/>
  <c r="A33" i="7"/>
  <c r="A24" i="7"/>
  <c r="G34" i="7"/>
  <c r="C13" i="7"/>
  <c r="C14" i="7"/>
  <c r="C15" i="7"/>
  <c r="C12" i="7"/>
  <c r="C16" i="7" s="1"/>
  <c r="B5" i="7"/>
  <c r="D152" i="7"/>
  <c r="C152" i="7"/>
  <c r="D127" i="7"/>
  <c r="D126" i="7"/>
  <c r="D125" i="7"/>
  <c r="D122" i="7"/>
  <c r="D113" i="7"/>
  <c r="D110" i="7"/>
  <c r="D106" i="7"/>
  <c r="D99" i="7"/>
  <c r="D98" i="7"/>
  <c r="D97" i="7"/>
  <c r="G74" i="7"/>
  <c r="G73" i="7"/>
  <c r="F70" i="7"/>
  <c r="G51" i="7"/>
  <c r="G46" i="7"/>
  <c r="G45" i="7"/>
  <c r="D14" i="7"/>
  <c r="D13" i="7"/>
  <c r="D5" i="7"/>
  <c r="F49" i="6"/>
  <c r="G49" i="6"/>
  <c r="H49" i="6"/>
  <c r="I49" i="6"/>
  <c r="J49" i="6"/>
  <c r="K49" i="6"/>
  <c r="L49" i="6"/>
  <c r="M49" i="6"/>
  <c r="N49" i="6"/>
  <c r="O49" i="6"/>
  <c r="P49" i="6"/>
  <c r="Q49" i="6"/>
  <c r="R49" i="6"/>
  <c r="S49" i="6"/>
  <c r="E49" i="6"/>
  <c r="F46" i="6"/>
  <c r="G46" i="6"/>
  <c r="H46" i="6"/>
  <c r="I46" i="6"/>
  <c r="J46" i="6"/>
  <c r="K46" i="6"/>
  <c r="L46" i="6"/>
  <c r="M46" i="6"/>
  <c r="N46" i="6"/>
  <c r="O46" i="6"/>
  <c r="P46" i="6"/>
  <c r="Q46" i="6"/>
  <c r="R46" i="6"/>
  <c r="S46" i="6"/>
  <c r="E46" i="6"/>
  <c r="F43" i="6"/>
  <c r="G43" i="6"/>
  <c r="H43" i="6"/>
  <c r="I43" i="6"/>
  <c r="J43" i="6"/>
  <c r="K43" i="6"/>
  <c r="L43" i="6"/>
  <c r="M43" i="6"/>
  <c r="N43" i="6"/>
  <c r="O43" i="6"/>
  <c r="P43" i="6"/>
  <c r="Q43" i="6"/>
  <c r="R43" i="6"/>
  <c r="S43" i="6"/>
  <c r="E43" i="6"/>
  <c r="F40" i="6"/>
  <c r="G40" i="6"/>
  <c r="H40" i="6"/>
  <c r="I40" i="6"/>
  <c r="J40" i="6"/>
  <c r="K40" i="6"/>
  <c r="L40" i="6"/>
  <c r="M40" i="6"/>
  <c r="N40" i="6"/>
  <c r="O40" i="6"/>
  <c r="P40" i="6"/>
  <c r="Q40" i="6"/>
  <c r="R40" i="6"/>
  <c r="S40" i="6"/>
  <c r="E40" i="6"/>
  <c r="F37" i="6"/>
  <c r="G37" i="6"/>
  <c r="H37" i="6"/>
  <c r="I37" i="6"/>
  <c r="J37" i="6"/>
  <c r="K37" i="6"/>
  <c r="L37" i="6"/>
  <c r="M37" i="6"/>
  <c r="N37" i="6"/>
  <c r="O37" i="6"/>
  <c r="P37" i="6"/>
  <c r="Q37" i="6"/>
  <c r="R37" i="6"/>
  <c r="S37" i="6"/>
  <c r="E37" i="6"/>
  <c r="F34" i="6"/>
  <c r="G34" i="6"/>
  <c r="H34" i="6"/>
  <c r="I34" i="6"/>
  <c r="J34" i="6"/>
  <c r="K34" i="6"/>
  <c r="L34" i="6"/>
  <c r="M34" i="6"/>
  <c r="N34" i="6"/>
  <c r="O34" i="6"/>
  <c r="P34" i="6"/>
  <c r="Q34" i="6"/>
  <c r="R34" i="6"/>
  <c r="S34" i="6"/>
  <c r="E34" i="6"/>
  <c r="F31" i="6"/>
  <c r="G31" i="6"/>
  <c r="H31" i="6"/>
  <c r="I31" i="6"/>
  <c r="J31" i="6"/>
  <c r="K31" i="6"/>
  <c r="L31" i="6"/>
  <c r="M31" i="6"/>
  <c r="N31" i="6"/>
  <c r="O31" i="6"/>
  <c r="P31" i="6"/>
  <c r="Q31" i="6"/>
  <c r="R31" i="6"/>
  <c r="S31" i="6"/>
  <c r="E31" i="6"/>
  <c r="F28" i="6"/>
  <c r="G28" i="6"/>
  <c r="H28" i="6"/>
  <c r="I28" i="6"/>
  <c r="J28" i="6"/>
  <c r="K28" i="6"/>
  <c r="L28" i="6"/>
  <c r="M28" i="6"/>
  <c r="N28" i="6"/>
  <c r="O28" i="6"/>
  <c r="P28" i="6"/>
  <c r="Q28" i="6"/>
  <c r="R28" i="6"/>
  <c r="S28" i="6"/>
  <c r="E28" i="6"/>
  <c r="F25" i="6"/>
  <c r="G25" i="6"/>
  <c r="H25" i="6"/>
  <c r="I25" i="6"/>
  <c r="J25" i="6"/>
  <c r="K25" i="6"/>
  <c r="L25" i="6"/>
  <c r="M25" i="6"/>
  <c r="N25" i="6"/>
  <c r="O25" i="6"/>
  <c r="P25" i="6"/>
  <c r="Q25" i="6"/>
  <c r="R25" i="6"/>
  <c r="S25" i="6"/>
  <c r="E25" i="6"/>
  <c r="F22" i="6"/>
  <c r="G22" i="6"/>
  <c r="H22" i="6"/>
  <c r="I22" i="6"/>
  <c r="J22" i="6"/>
  <c r="K22" i="6"/>
  <c r="L22" i="6"/>
  <c r="M22" i="6"/>
  <c r="N22" i="6"/>
  <c r="O22" i="6"/>
  <c r="P22" i="6"/>
  <c r="Q22" i="6"/>
  <c r="R22" i="6"/>
  <c r="S22" i="6"/>
  <c r="E22" i="6"/>
  <c r="F19" i="6"/>
  <c r="G19" i="6"/>
  <c r="H19" i="6"/>
  <c r="I19" i="6"/>
  <c r="J19" i="6"/>
  <c r="K19" i="6"/>
  <c r="L19" i="6"/>
  <c r="M19" i="6"/>
  <c r="N19" i="6"/>
  <c r="O19" i="6"/>
  <c r="P19" i="6"/>
  <c r="Q19" i="6"/>
  <c r="R19" i="6"/>
  <c r="S19" i="6"/>
  <c r="E19" i="6"/>
  <c r="G16" i="6"/>
  <c r="H16" i="6"/>
  <c r="I16" i="6"/>
  <c r="J16" i="6"/>
  <c r="K16" i="6"/>
  <c r="L16" i="6"/>
  <c r="M16" i="6"/>
  <c r="N16" i="6"/>
  <c r="O16" i="6"/>
  <c r="P16" i="6"/>
  <c r="Q16" i="6"/>
  <c r="R16" i="6"/>
  <c r="S16" i="6"/>
  <c r="F16" i="6"/>
  <c r="E16" i="6"/>
  <c r="D9" i="6"/>
  <c r="C7" i="6"/>
  <c r="C5" i="6"/>
  <c r="D81" i="5"/>
  <c r="C81" i="5"/>
  <c r="D78" i="5"/>
  <c r="C78" i="5"/>
  <c r="D70" i="5"/>
  <c r="C70" i="5"/>
  <c r="D69" i="5"/>
  <c r="C69" i="5"/>
  <c r="D68" i="5"/>
  <c r="C68" i="5"/>
  <c r="D67" i="5"/>
  <c r="C67" i="5"/>
  <c r="K57" i="5"/>
  <c r="G52" i="5"/>
  <c r="G53" i="5"/>
  <c r="G54" i="5"/>
  <c r="G55" i="5"/>
  <c r="G56" i="5"/>
  <c r="G51" i="5"/>
  <c r="G45" i="5"/>
  <c r="G46" i="5"/>
  <c r="G47" i="5"/>
  <c r="G48" i="5"/>
  <c r="G49" i="5"/>
  <c r="G44" i="5"/>
  <c r="E52" i="5"/>
  <c r="E53" i="5"/>
  <c r="E54" i="5"/>
  <c r="E55" i="5"/>
  <c r="E56" i="5"/>
  <c r="E51" i="5"/>
  <c r="A49" i="5"/>
  <c r="E45" i="5"/>
  <c r="E46" i="5"/>
  <c r="E47" i="5"/>
  <c r="E48" i="5"/>
  <c r="E49" i="5"/>
  <c r="E44" i="5"/>
  <c r="A52" i="5"/>
  <c r="A53" i="5"/>
  <c r="A54" i="5"/>
  <c r="A55" i="5"/>
  <c r="A56" i="5"/>
  <c r="A51" i="5"/>
  <c r="A45" i="5"/>
  <c r="A46" i="5"/>
  <c r="A47" i="5"/>
  <c r="A48" i="5"/>
  <c r="A44" i="5"/>
  <c r="H37" i="5"/>
  <c r="J24" i="5"/>
  <c r="J25" i="5"/>
  <c r="J23" i="5"/>
  <c r="J19" i="5"/>
  <c r="J20" i="5"/>
  <c r="J18" i="5"/>
  <c r="J14" i="5"/>
  <c r="J15" i="5"/>
  <c r="J13" i="5"/>
  <c r="J9" i="5"/>
  <c r="J10" i="5"/>
  <c r="J8" i="5"/>
  <c r="K26" i="5"/>
  <c r="H26" i="5"/>
  <c r="G24" i="5"/>
  <c r="G25" i="5"/>
  <c r="G23" i="5"/>
  <c r="G19" i="5"/>
  <c r="G20" i="5"/>
  <c r="G18" i="5"/>
  <c r="G14" i="5"/>
  <c r="G15" i="5"/>
  <c r="G13" i="5"/>
  <c r="G9" i="5"/>
  <c r="G10" i="5"/>
  <c r="G8" i="5"/>
  <c r="D24" i="5"/>
  <c r="D25" i="5"/>
  <c r="D23" i="5"/>
  <c r="D19" i="5"/>
  <c r="D20" i="5"/>
  <c r="D18" i="5"/>
  <c r="D14" i="5"/>
  <c r="D15" i="5"/>
  <c r="D13" i="5"/>
  <c r="D9" i="5"/>
  <c r="D10" i="5"/>
  <c r="D8" i="5"/>
  <c r="B155" i="4"/>
  <c r="B129" i="4"/>
  <c r="C143" i="4" s="1"/>
  <c r="C155" i="4" s="1"/>
  <c r="C122" i="4"/>
  <c r="C123" i="4"/>
  <c r="C124" i="4"/>
  <c r="C125" i="4"/>
  <c r="C126" i="4"/>
  <c r="C127" i="4"/>
  <c r="C121" i="4"/>
  <c r="C108" i="4"/>
  <c r="C109" i="4"/>
  <c r="C110" i="4"/>
  <c r="C111" i="4"/>
  <c r="C112" i="4"/>
  <c r="C113" i="4"/>
  <c r="C114" i="4"/>
  <c r="C107" i="4"/>
  <c r="B115" i="4"/>
  <c r="C142" i="4" s="1"/>
  <c r="C95" i="4"/>
  <c r="C96" i="4"/>
  <c r="C97" i="4"/>
  <c r="C98" i="4"/>
  <c r="C99" i="4"/>
  <c r="C94" i="4"/>
  <c r="B100" i="4"/>
  <c r="C141" i="4" s="1"/>
  <c r="G78" i="4"/>
  <c r="G79" i="4"/>
  <c r="G80" i="4"/>
  <c r="G81" i="4"/>
  <c r="G82" i="4"/>
  <c r="G83" i="4"/>
  <c r="G84" i="4"/>
  <c r="G77" i="4"/>
  <c r="F85" i="4"/>
  <c r="C140" i="4" s="1"/>
  <c r="G58" i="4"/>
  <c r="G59" i="4"/>
  <c r="G60" i="4"/>
  <c r="G61" i="4"/>
  <c r="G62" i="4"/>
  <c r="G65" i="4"/>
  <c r="G66" i="4"/>
  <c r="G67" i="4"/>
  <c r="G68" i="4"/>
  <c r="G69" i="4"/>
  <c r="G57" i="4"/>
  <c r="F70" i="4"/>
  <c r="C70" i="4"/>
  <c r="C50" i="4"/>
  <c r="F41" i="4"/>
  <c r="F42" i="4"/>
  <c r="F26" i="7" s="1"/>
  <c r="F43" i="4"/>
  <c r="F27" i="7" s="1"/>
  <c r="F44" i="4"/>
  <c r="F28" i="7" s="1"/>
  <c r="F45" i="4"/>
  <c r="F29" i="7" s="1"/>
  <c r="F46" i="4"/>
  <c r="F47" i="4"/>
  <c r="F48" i="4"/>
  <c r="F49" i="4"/>
  <c r="F40" i="4"/>
  <c r="F24" i="7" s="1"/>
  <c r="D168" i="4"/>
  <c r="C168" i="4"/>
  <c r="F88" i="4"/>
  <c r="F87" i="4"/>
  <c r="B5" i="4"/>
  <c r="D57" i="3"/>
  <c r="C57" i="3"/>
  <c r="C54" i="3"/>
  <c r="D54" i="3"/>
  <c r="D45" i="3"/>
  <c r="C45" i="3"/>
  <c r="F45" i="3"/>
  <c r="E45" i="3"/>
  <c r="D44" i="3"/>
  <c r="F44" i="3"/>
  <c r="E44" i="3"/>
  <c r="C44" i="3"/>
  <c r="D43" i="3"/>
  <c r="C43" i="3"/>
  <c r="D42" i="3"/>
  <c r="C42" i="3"/>
  <c r="Y3" i="3"/>
  <c r="C9" i="6" s="1"/>
  <c r="Y31" i="3"/>
  <c r="X31" i="3"/>
  <c r="D102" i="2"/>
  <c r="D14" i="4" s="1"/>
  <c r="E14" i="4" s="1"/>
  <c r="D101" i="2"/>
  <c r="D13" i="4" s="1"/>
  <c r="E13" i="4" s="1"/>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33" i="2"/>
  <c r="C102" i="2"/>
  <c r="D36" i="5" s="1"/>
  <c r="C101" i="2"/>
  <c r="D35" i="5" s="1"/>
  <c r="C100" i="2"/>
  <c r="D34" i="5" s="1"/>
  <c r="C99" i="2"/>
  <c r="D33" i="5" s="1"/>
  <c r="C92" i="2"/>
  <c r="E78" i="2"/>
  <c r="D94" i="2"/>
  <c r="D95" i="2"/>
  <c r="D100" i="2"/>
  <c r="D12" i="4" s="1"/>
  <c r="E12" i="4" s="1"/>
  <c r="G12" i="2"/>
  <c r="G13" i="2"/>
  <c r="G14" i="2"/>
  <c r="G11" i="2"/>
  <c r="C16" i="2"/>
  <c r="D16" i="2"/>
  <c r="E16" i="2"/>
  <c r="F16" i="2"/>
  <c r="B16" i="2"/>
  <c r="F10" i="2"/>
  <c r="G44" i="3" l="1"/>
  <c r="F153" i="7"/>
  <c r="F152" i="7"/>
  <c r="A156" i="7" s="1"/>
  <c r="F168" i="4"/>
  <c r="A172" i="4" s="1"/>
  <c r="F169" i="4"/>
  <c r="D93" i="2"/>
  <c r="C138" i="7"/>
  <c r="C139" i="7"/>
  <c r="D139" i="7" s="1"/>
  <c r="B138" i="7"/>
  <c r="E81" i="5"/>
  <c r="D82" i="5" s="1"/>
  <c r="D123" i="7" s="1"/>
  <c r="D155" i="4"/>
  <c r="B154" i="4"/>
  <c r="D154" i="4" s="1"/>
  <c r="C154" i="4"/>
  <c r="B86" i="7"/>
  <c r="G42" i="3"/>
  <c r="C60" i="3"/>
  <c r="A72" i="4"/>
  <c r="B11" i="4"/>
  <c r="B14" i="4"/>
  <c r="E36" i="5"/>
  <c r="B13" i="4"/>
  <c r="E35" i="5"/>
  <c r="B12" i="4"/>
  <c r="E34" i="5"/>
  <c r="B114" i="7"/>
  <c r="B100" i="7"/>
  <c r="F34" i="7"/>
  <c r="D15" i="7"/>
  <c r="C34" i="7"/>
  <c r="J34" i="7"/>
  <c r="D12" i="7"/>
  <c r="E70" i="7"/>
  <c r="F56" i="7"/>
  <c r="E56" i="7"/>
  <c r="E68" i="5"/>
  <c r="D84" i="5"/>
  <c r="E67" i="5"/>
  <c r="D37" i="5"/>
  <c r="E78" i="5"/>
  <c r="C79" i="5" s="1"/>
  <c r="C121" i="7" s="1"/>
  <c r="G26" i="5"/>
  <c r="E69" i="5"/>
  <c r="A38" i="5"/>
  <c r="C84" i="5"/>
  <c r="E70" i="5"/>
  <c r="D71" i="5"/>
  <c r="C71" i="5"/>
  <c r="G57" i="5"/>
  <c r="J26" i="5"/>
  <c r="G57" i="3"/>
  <c r="C58" i="3" s="1"/>
  <c r="D60" i="3"/>
  <c r="D141" i="4"/>
  <c r="D140" i="4"/>
  <c r="D143" i="4"/>
  <c r="D142" i="4"/>
  <c r="G45" i="3"/>
  <c r="C46" i="3"/>
  <c r="G43" i="3"/>
  <c r="G54" i="3"/>
  <c r="G78" i="2"/>
  <c r="A31" i="3" s="1"/>
  <c r="F50" i="4"/>
  <c r="D46" i="3"/>
  <c r="G16" i="2"/>
  <c r="D92" i="2"/>
  <c r="C96" i="2"/>
  <c r="D99" i="2"/>
  <c r="C103" i="2"/>
  <c r="D96" i="2" l="1"/>
  <c r="E92" i="2" s="1"/>
  <c r="B15" i="4"/>
  <c r="C136" i="7"/>
  <c r="B136" i="7"/>
  <c r="C137" i="7"/>
  <c r="C82" i="5"/>
  <c r="C123" i="7" s="1"/>
  <c r="B137" i="7" s="1"/>
  <c r="G60" i="3"/>
  <c r="C61" i="3" s="1"/>
  <c r="G46" i="3"/>
  <c r="B139" i="4"/>
  <c r="B153" i="4" s="1"/>
  <c r="B123" i="7"/>
  <c r="D11" i="4"/>
  <c r="D15" i="4" s="1"/>
  <c r="E33" i="5"/>
  <c r="E37" i="5" s="1"/>
  <c r="D16" i="7"/>
  <c r="D138" i="7"/>
  <c r="E84" i="5"/>
  <c r="D85" i="5" s="1"/>
  <c r="E71" i="5"/>
  <c r="D79" i="5"/>
  <c r="D121" i="7" s="1"/>
  <c r="D58" i="3"/>
  <c r="C139" i="4" s="1"/>
  <c r="C153" i="4" s="1"/>
  <c r="D138" i="4"/>
  <c r="B152" i="4"/>
  <c r="C138" i="4"/>
  <c r="C152" i="4" s="1"/>
  <c r="D55" i="3"/>
  <c r="C137" i="4" s="1"/>
  <c r="C55" i="3"/>
  <c r="E95" i="2"/>
  <c r="E94" i="2"/>
  <c r="D103" i="2"/>
  <c r="E93" i="2" l="1"/>
  <c r="E11" i="4"/>
  <c r="E15" i="4" s="1"/>
  <c r="A131" i="4" s="1"/>
  <c r="D136" i="7"/>
  <c r="D137" i="7"/>
  <c r="D61" i="3"/>
  <c r="J54" i="3"/>
  <c r="J57" i="3"/>
  <c r="D153" i="4"/>
  <c r="B137" i="4"/>
  <c r="B121" i="7"/>
  <c r="A116" i="7"/>
  <c r="B135" i="7"/>
  <c r="C135" i="7"/>
  <c r="C140" i="7" s="1"/>
  <c r="G153" i="7" s="1"/>
  <c r="H153" i="7" s="1"/>
  <c r="F78" i="5"/>
  <c r="F81" i="5"/>
  <c r="C85" i="5"/>
  <c r="D152" i="4"/>
  <c r="E96" i="2"/>
  <c r="E102" i="2"/>
  <c r="E101" i="2"/>
  <c r="E99" i="2"/>
  <c r="E100" i="2"/>
  <c r="B151" i="4" l="1"/>
  <c r="B156" i="4" s="1"/>
  <c r="G168" i="4" s="1"/>
  <c r="H168" i="4" s="1"/>
  <c r="C151" i="4"/>
  <c r="C156" i="4" s="1"/>
  <c r="G169" i="4" s="1"/>
  <c r="H169" i="4" s="1"/>
  <c r="F84" i="5"/>
  <c r="D135" i="7"/>
  <c r="B140" i="7"/>
  <c r="E103" i="2"/>
  <c r="H170" i="4" l="1"/>
  <c r="D151" i="4"/>
  <c r="D156" i="4"/>
  <c r="A160" i="4" s="1"/>
  <c r="G170" i="4"/>
  <c r="G152" i="7"/>
  <c r="G154" i="7" s="1"/>
  <c r="D140" i="7"/>
  <c r="B157" i="4" l="1"/>
  <c r="A161" i="4"/>
  <c r="C157" i="4"/>
  <c r="A146" i="7"/>
  <c r="A144" i="7"/>
  <c r="H152" i="7"/>
  <c r="H154" i="7" s="1"/>
  <c r="C141" i="7"/>
  <c r="B141" i="7"/>
</calcChain>
</file>

<file path=xl/sharedStrings.xml><?xml version="1.0" encoding="utf-8"?>
<sst xmlns="http://schemas.openxmlformats.org/spreadsheetml/2006/main" count="619" uniqueCount="280">
  <si>
    <t>Tabelle per la determinazione dei costi agevolabili</t>
  </si>
  <si>
    <r>
      <t>AVVISO A</t>
    </r>
    <r>
      <rPr>
        <b/>
        <i/>
        <sz val="16"/>
        <rFont val="Arial"/>
        <family val="2"/>
      </rPr>
      <t xml:space="preserve"> </t>
    </r>
    <r>
      <rPr>
        <b/>
        <sz val="16"/>
        <rFont val="Arial"/>
        <family val="2"/>
      </rPr>
      <t>SOSTEGNO DEI PROGETTI 
DI RICERCA INDUSTRIALE E SVILUPPO SPERIMENTALE</t>
    </r>
    <r>
      <rPr>
        <b/>
        <i/>
        <sz val="16"/>
        <rFont val="Arial"/>
        <family val="2"/>
      </rPr>
      <t xml:space="preserve"> 
</t>
    </r>
    <r>
      <rPr>
        <b/>
        <sz val="16"/>
        <rFont val="Arial"/>
        <family val="2"/>
      </rPr>
      <t>________</t>
    </r>
  </si>
  <si>
    <t>Allegato _____</t>
  </si>
  <si>
    <t>Informazioni sul personale dell'azienda</t>
  </si>
  <si>
    <t>(inserire i dati richiesti nelle celle evidenziate)</t>
  </si>
  <si>
    <t>Risorse Umane</t>
  </si>
  <si>
    <t>Tab. 1.1</t>
  </si>
  <si>
    <t xml:space="preserve">Numero di dipendenti (*) suddivisi per funzione aziendale </t>
  </si>
  <si>
    <t>(alla data di presentazione della domanda)</t>
  </si>
  <si>
    <t>Produzione</t>
  </si>
  <si>
    <t>Direzione, Ammin.zione e Contabilità</t>
  </si>
  <si>
    <t>Marketing e Vendite</t>
  </si>
  <si>
    <t>Ufficio Tecnico e R&amp;S</t>
  </si>
  <si>
    <t>Totale</t>
  </si>
  <si>
    <t>Dirigenti</t>
  </si>
  <si>
    <t>Quadri</t>
  </si>
  <si>
    <t xml:space="preserve">Impiegati </t>
  </si>
  <si>
    <t>Operai</t>
  </si>
  <si>
    <t>(*) compreso il personale con contratto a progetto</t>
  </si>
  <si>
    <t>Se presenti altre funzioni aziendali con un numero significativo di addetti scriverle dopo la parola "Altro="</t>
  </si>
  <si>
    <t xml:space="preserve"> Altro=</t>
  </si>
  <si>
    <t>Se un dipendente svolge funzioni differenti indicare in ciascuna colonna la frazione di unità pertinente (con un solo decimale)</t>
  </si>
  <si>
    <t>(Es. un dipendente impegnato al 50% in produzione e al 50% in R&amp;S sarà conteggiato con 0,5 in ciascuna delle 2 colonne)</t>
  </si>
  <si>
    <t>Tab. 1.2  Impegno del personale nella realizzazione del progetto</t>
  </si>
  <si>
    <t>(inserire i dati richiesti nelle celle evidenziate (**))</t>
  </si>
  <si>
    <t>Nome e cognome</t>
  </si>
  <si>
    <t>Elenco attività (*)</t>
  </si>
  <si>
    <t>Titolo di studio    (lt/dt/nt/nd) (***)</t>
  </si>
  <si>
    <t>Livello aziendale</t>
  </si>
  <si>
    <t>N.ro ore di impegno sul progetto (****)</t>
  </si>
  <si>
    <t>% impegno (tempo pieno=100)</t>
  </si>
  <si>
    <t/>
  </si>
  <si>
    <t>Tot. ore/persona</t>
  </si>
  <si>
    <t>(*) inserire, ad esempio, A 1.1, A 1.2, A 2.1 ecc.</t>
  </si>
  <si>
    <t>(**) qualora siano previste nuove assunzioni scrivere "da assumere" nella colonna "Nome e cognome"</t>
  </si>
  <si>
    <t>laurea tecnica</t>
  </si>
  <si>
    <t>dt =</t>
  </si>
  <si>
    <t>diploma tecnico</t>
  </si>
  <si>
    <t>nt =</t>
  </si>
  <si>
    <t>laurea non tecnica e diploma non tecnico, oppure diploma non tecnico</t>
  </si>
  <si>
    <t>nd  =</t>
  </si>
  <si>
    <t>assenza di diploma</t>
  </si>
  <si>
    <t>(****) Dato da inserire compatibile  con la durata del progetto che verrà indicata prima di Tab. 2.1</t>
  </si>
  <si>
    <t>Tab. 1.3  Tabella riassuntiva sul personale impegnato nel progetto</t>
  </si>
  <si>
    <t>(La compilazione della tabella avviene in automatico, non sono da inserire ulteriori dati)</t>
  </si>
  <si>
    <t xml:space="preserve">Numero </t>
  </si>
  <si>
    <t>% Impegno sul totale</t>
  </si>
  <si>
    <t>Laureati tecnici</t>
  </si>
  <si>
    <t>Diplomati tecnici</t>
  </si>
  <si>
    <t>Laureati/Diplomati non tecnici</t>
  </si>
  <si>
    <t>Non diplomati</t>
  </si>
  <si>
    <t>Dirigente</t>
  </si>
  <si>
    <t>Quadro</t>
  </si>
  <si>
    <t>Impiegato</t>
  </si>
  <si>
    <t>Operaio</t>
  </si>
  <si>
    <t>lt</t>
  </si>
  <si>
    <t>dt</t>
  </si>
  <si>
    <t>nt</t>
  </si>
  <si>
    <t>nd</t>
  </si>
  <si>
    <t>(***)                                                                      lt =</t>
  </si>
  <si>
    <t>A 1.1</t>
  </si>
  <si>
    <t>A 2.1</t>
  </si>
  <si>
    <t>A 3.1</t>
  </si>
  <si>
    <t>A 3.3</t>
  </si>
  <si>
    <t>Obiettivi realizzativi e attività del progetto</t>
  </si>
  <si>
    <t>(gg/mm/aaaa)</t>
  </si>
  <si>
    <t>Data fine progetto:</t>
  </si>
  <si>
    <t>N.ro giorni progetto:</t>
  </si>
  <si>
    <t xml:space="preserve">Tab. 2.1 </t>
  </si>
  <si>
    <t>Tipologia, tempistiche e impegno su attività di ricerca</t>
  </si>
  <si>
    <t>(inserire i dati richiesti nelle celle evidenziate in corrispondenza di ciascuna attività)</t>
  </si>
  <si>
    <t>(legenda. ri=ricerca industriale; ss=sviluppo sperimentale; OR=Obiettivo realizzativo)</t>
  </si>
  <si>
    <t>Tipologia</t>
  </si>
  <si>
    <t>Tempistica delle attività (*)</t>
  </si>
  <si>
    <t xml:space="preserve">Attività </t>
  </si>
  <si>
    <t>Mese</t>
  </si>
  <si>
    <t>Personale</t>
  </si>
  <si>
    <t>Consulenze</t>
  </si>
  <si>
    <t>(ri/ss)</t>
  </si>
  <si>
    <t>OR1</t>
  </si>
  <si>
    <t xml:space="preserve">     (inserire nome OR, se presente)</t>
  </si>
  <si>
    <t>Studi e Progettazione</t>
  </si>
  <si>
    <t>A 1.2</t>
  </si>
  <si>
    <t>Realizzazione prototipo</t>
  </si>
  <si>
    <t>A 1.3</t>
  </si>
  <si>
    <t>Sperimentazione</t>
  </si>
  <si>
    <t>OR2</t>
  </si>
  <si>
    <t>A 2.2</t>
  </si>
  <si>
    <t>A 2.3</t>
  </si>
  <si>
    <t>OR3</t>
  </si>
  <si>
    <t>A 3.2</t>
  </si>
  <si>
    <t>OR4</t>
  </si>
  <si>
    <t>A 4.1</t>
  </si>
  <si>
    <t>A 4.2</t>
  </si>
  <si>
    <t>A 4.3</t>
  </si>
  <si>
    <t>(*) inserire una "X" in corrispondenza di ogni trimestre interessato dalla relativa attività, in conformità alle date inizio e fine progetto già indicate</t>
  </si>
  <si>
    <t>Inserire l'impegno riferito solo ed esclusivamente ad attività di ricerca, escludendo attività esecutive (prestazioni di terzi) e attività per l'acquisizione di beni immateriali,  svolte da:</t>
  </si>
  <si>
    <t>Tabelle riassuntive di ripartizione ri/ss di obiettivi ed attività</t>
  </si>
  <si>
    <t>(La compilazione delle tabelle avviene in automatico, non sono da inserire ulteriori dati)</t>
  </si>
  <si>
    <t>Tab. 2.2a</t>
  </si>
  <si>
    <t>Ripartizione ri/ss dell'impegno  per obiettivi</t>
  </si>
  <si>
    <t>Impegno "ri" (ore/persona)</t>
  </si>
  <si>
    <t>Impegno "ss" (ore/persona)</t>
  </si>
  <si>
    <t>Totale impegno (ore/persona)</t>
  </si>
  <si>
    <t>Tab. 2.2b</t>
  </si>
  <si>
    <t xml:space="preserve">Ripartizione ri/sp dell'impegno tra personale e consulenze </t>
  </si>
  <si>
    <t>Totale impegno</t>
  </si>
  <si>
    <t>Totale % impegno</t>
  </si>
  <si>
    <t>(ore/persona)</t>
  </si>
  <si>
    <t>(ora/persona)</t>
  </si>
  <si>
    <t>% su totale</t>
  </si>
  <si>
    <t>% Totale</t>
  </si>
  <si>
    <t>RI</t>
  </si>
  <si>
    <t>SS</t>
  </si>
  <si>
    <t xml:space="preserve">Impegno "RI" </t>
  </si>
  <si>
    <t xml:space="preserve">Impegno "SS" </t>
  </si>
  <si>
    <r>
      <t>Costi del progetto</t>
    </r>
    <r>
      <rPr>
        <sz val="10"/>
        <rFont val="Arial"/>
        <family val="2"/>
      </rPr>
      <t xml:space="preserve"> (in conformità ai "Criteri di determinazione dei costi")</t>
    </r>
  </si>
  <si>
    <t>(importo costi in Euro)</t>
  </si>
  <si>
    <t>Dimensione impresa</t>
  </si>
  <si>
    <t>Micro o Piccola</t>
  </si>
  <si>
    <t>Media</t>
  </si>
  <si>
    <t>Grande</t>
  </si>
  <si>
    <t>Tab. 3.1</t>
  </si>
  <si>
    <t>Spese del personale dipendente di ricerca</t>
  </si>
  <si>
    <t>(Inserire i dati nelle celle evidenziate di "costo medio annuo")</t>
  </si>
  <si>
    <t>Costo orario standard per persona
€</t>
  </si>
  <si>
    <r>
      <t xml:space="preserve">Impegno totale sul progetto </t>
    </r>
    <r>
      <rPr>
        <b/>
        <i/>
        <sz val="8"/>
        <rFont val="Arial"/>
        <family val="2"/>
      </rPr>
      <t>(ore/persona)</t>
    </r>
  </si>
  <si>
    <t>Costo sul progetto
€</t>
  </si>
  <si>
    <t>Impiegati</t>
  </si>
  <si>
    <t>Totale sul progetto</t>
  </si>
  <si>
    <t>Tab. 3.2</t>
  </si>
  <si>
    <t>Strumentazioni, Attrezzature e/o Macchinari</t>
  </si>
  <si>
    <t>(inserire i dati nelle colonne "Descrizione", "Costo complessivo", "Periodo di vita utile", "% utilizzo nel corso del progetto")</t>
  </si>
  <si>
    <t>Descrizione</t>
  </si>
  <si>
    <t>Costo complessivo</t>
  </si>
  <si>
    <r>
      <t xml:space="preserve">Periodo di vita utile      </t>
    </r>
    <r>
      <rPr>
        <b/>
        <i/>
        <sz val="10"/>
        <rFont val="Arial"/>
        <family val="2"/>
      </rPr>
      <t>(in mesi)</t>
    </r>
  </si>
  <si>
    <r>
      <t xml:space="preserve">Utilizzo effettivo nel progetto      </t>
    </r>
    <r>
      <rPr>
        <b/>
        <i/>
        <sz val="10"/>
        <rFont val="Arial"/>
        <family val="2"/>
      </rPr>
      <t>(in mesi)</t>
    </r>
  </si>
  <si>
    <t>Costo per progetto</t>
  </si>
  <si>
    <t xml:space="preserve">Tab. 3.3 a  Consulenze per attività di ricerca </t>
  </si>
  <si>
    <t>(inserire i dati nelle celle evidenziate)</t>
  </si>
  <si>
    <t>Nome del soggetto</t>
  </si>
  <si>
    <r>
      <t xml:space="preserve">Impegno complessivo </t>
    </r>
    <r>
      <rPr>
        <b/>
        <sz val="8"/>
        <rFont val="Arial"/>
        <family val="2"/>
      </rPr>
      <t>(ore/persona)</t>
    </r>
  </si>
  <si>
    <t xml:space="preserve">       Elenco attività (*)</t>
  </si>
  <si>
    <t xml:space="preserve">ALTRE CONSULENZE: </t>
  </si>
  <si>
    <t>(*) Inserire "A" seguita dalle sigle in Tab. 2.1 separate da virgola. Basta indicare, ad esempio, "A 1.1, 2.2, 3.1"</t>
  </si>
  <si>
    <r>
      <t xml:space="preserve">Tab. 3.3 b Consulenze per attività esecutive (prestazioni di terzi) </t>
    </r>
    <r>
      <rPr>
        <b/>
        <u/>
        <sz val="10"/>
        <rFont val="Arial"/>
        <family val="2"/>
      </rPr>
      <t/>
    </r>
  </si>
  <si>
    <t>Descrizione attività</t>
  </si>
  <si>
    <r>
      <t xml:space="preserve">Il progetto di R&amp;S prevede una collaborazione con una start-up innovativa
</t>
    </r>
    <r>
      <rPr>
        <i/>
        <sz val="10"/>
        <rFont val="Arial"/>
        <family val="2"/>
      </rPr>
      <t>ai sensi dell'art. 5 comma 2 dell'Avviso</t>
    </r>
  </si>
  <si>
    <r>
      <t xml:space="preserve">Il progetto di R&amp;S prevede l’assunzione a tempo indeterminato di almeno una unità di personale qualificato
</t>
    </r>
    <r>
      <rPr>
        <i/>
        <sz val="10"/>
        <rFont val="Arial"/>
        <family val="2"/>
      </rPr>
      <t>ai sensi dell'art. 5 comma 2 dell'Avviso</t>
    </r>
  </si>
  <si>
    <t>SI</t>
  </si>
  <si>
    <t>NO</t>
  </si>
  <si>
    <t>Tab. 3.3 c - Beni immateriali</t>
  </si>
  <si>
    <t>Descrizione bene (*)</t>
  </si>
  <si>
    <t>(*) Indicare anche il numero (o la quantità) acquistata</t>
  </si>
  <si>
    <t>Tab. 3.4 - Materiali</t>
  </si>
  <si>
    <t>Descrizione bene</t>
  </si>
  <si>
    <t>Tab. 3.5 - Spese generali supplementari</t>
  </si>
  <si>
    <t>Descrizione spesa</t>
  </si>
  <si>
    <t>Tab. 3.6 Ripartizione costi ri/ss</t>
  </si>
  <si>
    <t xml:space="preserve">% ri </t>
  </si>
  <si>
    <t>% ss</t>
  </si>
  <si>
    <t>Consulenze (*)</t>
  </si>
  <si>
    <t>Beni immateriali</t>
  </si>
  <si>
    <t>Materiali</t>
  </si>
  <si>
    <t>Spese generali supplementari</t>
  </si>
  <si>
    <t>Tab. 3.7 Tabella riassuntiva dei costi</t>
  </si>
  <si>
    <t>(La compilazione della tabella riassuntiva dei costi in €x1000 avviene in automatico, non sono da inserire ulteriori dati)</t>
  </si>
  <si>
    <t>Ricerca Industriale       (ri)</t>
  </si>
  <si>
    <t>Sviluppo Sperimentale (ss)</t>
  </si>
  <si>
    <t>Personale dipendente di ricerca</t>
  </si>
  <si>
    <t>% su Totale</t>
  </si>
  <si>
    <t>(*) Comprende il costo delle Consulenze per attività di ricerca, delle Consulenze per attività esecutive (prestazioni di terzi) e dei Beni immateriali</t>
  </si>
  <si>
    <t>Tab. 3.8 Tabella riassuntiva per il calcolo del contributo in conto capitale concedibile</t>
  </si>
  <si>
    <t>Intervento (%)</t>
  </si>
  <si>
    <t>Maggiorazione collaborazione start-up innovativa</t>
  </si>
  <si>
    <t>Maggiorazione incremento occupazionale</t>
  </si>
  <si>
    <t>% Contribuzione</t>
  </si>
  <si>
    <t>Totale costi  (€)</t>
  </si>
  <si>
    <t>Contributo in c.capitale 
(€)</t>
  </si>
  <si>
    <t>Attività di Ricerca Industriale</t>
  </si>
  <si>
    <t>Attività di Sviluppo Sperimentale</t>
  </si>
  <si>
    <t>CONSULENZE CON UNIVERSITA'/ORGANISMI DI RICERCA:</t>
  </si>
  <si>
    <t>Consulenze per attività di ricerca</t>
  </si>
  <si>
    <t>Consulenze per attività esecutive</t>
  </si>
  <si>
    <t>Inserire i dati nelle celle evidenziate</t>
  </si>
  <si>
    <t>Tab. 1 Classificazione delle attività e impegno congruo e pertinente</t>
  </si>
  <si>
    <t>Proposta Azienda</t>
  </si>
  <si>
    <t>Giudizio</t>
  </si>
  <si>
    <t>A 1.1-</t>
  </si>
  <si>
    <t>A 1.2-</t>
  </si>
  <si>
    <t>A 1.3-</t>
  </si>
  <si>
    <t>A 2.1-</t>
  </si>
  <si>
    <t>A 2.2-</t>
  </si>
  <si>
    <t>A 2.3-</t>
  </si>
  <si>
    <t>A 3.1-</t>
  </si>
  <si>
    <t>A 3.2-</t>
  </si>
  <si>
    <t>A 3.3-</t>
  </si>
  <si>
    <t>A 4.1-</t>
  </si>
  <si>
    <t>A 4.2-</t>
  </si>
  <si>
    <t>A 4.3-</t>
  </si>
  <si>
    <t>(*) nf= non finanziabile</t>
  </si>
  <si>
    <t>Totale:</t>
  </si>
  <si>
    <t>Tab. 2  Impegno congruo e pertinente del personale suddiviso per qualifica</t>
  </si>
  <si>
    <t>Qualifica</t>
  </si>
  <si>
    <t xml:space="preserve">Impegno totale  </t>
  </si>
  <si>
    <t>Tab. 3  Impegno congruo e pertinente delle consulenze per attività di ricerca</t>
  </si>
  <si>
    <t>Elenco Attività</t>
  </si>
  <si>
    <t>Impegno (*)</t>
  </si>
  <si>
    <t>CONSULENZE CON UNIVERSITA'/CENTRI DI RICERCA:</t>
  </si>
  <si>
    <t xml:space="preserve">Tabelle riassuntive esperto su ripartizione ri/ss </t>
  </si>
  <si>
    <t>Tab. 4a Ripartizione ri/ss dell'impegno per obiettivi</t>
  </si>
  <si>
    <t xml:space="preserve">Totale impegno </t>
  </si>
  <si>
    <t>Tab. 4b Ripartizione ri/ss dell'impegno tra personale e consulenze</t>
  </si>
  <si>
    <t xml:space="preserve">Consulenze </t>
  </si>
  <si>
    <t>Impegno effettivo (ore/persona)</t>
  </si>
  <si>
    <t>Impegno totale  (ore/persona)</t>
  </si>
  <si>
    <t>Data inizio progetto:</t>
  </si>
  <si>
    <r>
      <t xml:space="preserve">     Impegno effettivo </t>
    </r>
    <r>
      <rPr>
        <sz val="10"/>
        <rFont val="Arial"/>
        <family val="2"/>
      </rPr>
      <t>(ore/persona)</t>
    </r>
  </si>
  <si>
    <r>
      <t xml:space="preserve">     </t>
    </r>
    <r>
      <rPr>
        <b/>
        <sz val="10"/>
        <rFont val="Arial"/>
        <family val="2"/>
      </rPr>
      <t xml:space="preserve"> Impegno</t>
    </r>
    <r>
      <rPr>
        <sz val="10"/>
        <color theme="1"/>
        <rFont val="Arial"/>
        <family val="2"/>
      </rPr>
      <t xml:space="preserve"> (ore/persona)</t>
    </r>
  </si>
  <si>
    <t>(ri/ss/nf) (*)</t>
  </si>
  <si>
    <t>Proposta azienda</t>
  </si>
  <si>
    <t>Elenco Attività non finanziabili</t>
  </si>
  <si>
    <t>Impegno su  Attività finanziabili</t>
  </si>
  <si>
    <t xml:space="preserve">Totale % impegno </t>
  </si>
  <si>
    <t>Tab. 5  Date e durata</t>
  </si>
  <si>
    <t>(Inserire i dati nelle celle evidenziate)</t>
  </si>
  <si>
    <t>Proposta</t>
  </si>
  <si>
    <t>MESE</t>
  </si>
  <si>
    <t>Azienda</t>
  </si>
  <si>
    <t>(*)</t>
  </si>
  <si>
    <t>Data inizio:</t>
  </si>
  <si>
    <t>Data fine:</t>
  </si>
  <si>
    <t>(*) in formato gg/mm/aaaa</t>
  </si>
  <si>
    <t>Numero giorni</t>
  </si>
  <si>
    <t>Tab. 6  Tempistiche attività</t>
  </si>
  <si>
    <t>(inserire una eventuale "X" nelle celle evidenziate in corrispondenza di ciascuna attività)</t>
  </si>
  <si>
    <t>OR 1</t>
  </si>
  <si>
    <t>OR 2</t>
  </si>
  <si>
    <t>OR 3</t>
  </si>
  <si>
    <t>OR 4</t>
  </si>
  <si>
    <t>Inserire i dati nelle celle evidenziate (Importo costi in Euro)</t>
  </si>
  <si>
    <t>Tab. 8</t>
  </si>
  <si>
    <t>Costi del personale dipendente di ricerca</t>
  </si>
  <si>
    <t>N.B.: se la cella in "Proposta azienda" contiene valori non nulli, la cella "Giudizio Esperto" nella riga corrispondente va comunque valorizzata (inserendo 0 o un valore ritenuto congruo)</t>
  </si>
  <si>
    <t>Tab. 9.1</t>
  </si>
  <si>
    <t>Strumentazioni, Attrezzature e/o Macchinari (proposta azienda)</t>
  </si>
  <si>
    <t xml:space="preserve">Tab. 10a   Consulenze per attività di ricerca </t>
  </si>
  <si>
    <t>Tab. 10b  Consulenze per attività esecutive (prestazioni di terzi)</t>
  </si>
  <si>
    <t>Costi</t>
  </si>
  <si>
    <t>Giudizio esperto</t>
  </si>
  <si>
    <t>Tab. 10c   Beni immateriali</t>
  </si>
  <si>
    <t>Costi
€</t>
  </si>
  <si>
    <t xml:space="preserve">Descrizione bene </t>
  </si>
  <si>
    <t>Tab. 11  Materiali</t>
  </si>
  <si>
    <t>Tab. 12 - Spese generali supplementari</t>
  </si>
  <si>
    <t>Tab. 13 Ripartizione costi ri/ss</t>
  </si>
  <si>
    <t>% ri</t>
  </si>
  <si>
    <t>Tab. 14 Tabella riassuntiva dei costi congrui e pertinenti</t>
  </si>
  <si>
    <t>Tab. 15 Tabella riassuntiva per il calcolo del contributo in conto capitale concedibile</t>
  </si>
  <si>
    <t>Totale costi</t>
  </si>
  <si>
    <t>Contributo in c.capitale</t>
  </si>
  <si>
    <r>
      <t xml:space="preserve">Impegno totale ammesso sul progetto </t>
    </r>
    <r>
      <rPr>
        <b/>
        <i/>
        <sz val="10"/>
        <rFont val="Arial"/>
        <family val="2"/>
      </rPr>
      <t>(ore/persona)</t>
    </r>
  </si>
  <si>
    <r>
      <t>Giudizio sui costi del progetto</t>
    </r>
    <r>
      <rPr>
        <sz val="12"/>
        <rFont val="Arial"/>
        <family val="2"/>
      </rPr>
      <t xml:space="preserve"> (in conformità ai "Criteri di determinazione dei costi")</t>
    </r>
  </si>
  <si>
    <r>
      <t xml:space="preserve">Periodo di vita utile
</t>
    </r>
    <r>
      <rPr>
        <b/>
        <i/>
        <sz val="10"/>
        <rFont val="Arial"/>
        <family val="2"/>
      </rPr>
      <t>(in mesi)</t>
    </r>
  </si>
  <si>
    <t>Costo orario
Proposta azienda</t>
  </si>
  <si>
    <t xml:space="preserve">(*) In ore/persona </t>
  </si>
  <si>
    <t>NF</t>
  </si>
  <si>
    <t>Giudizio Esperto</t>
  </si>
  <si>
    <t>Costo orario
Giudizio Esperto</t>
  </si>
  <si>
    <r>
      <t xml:space="preserve">Impegno totale sul progetto </t>
    </r>
    <r>
      <rPr>
        <b/>
        <i/>
        <sz val="10"/>
        <rFont val="Arial"/>
        <family val="2"/>
      </rPr>
      <t xml:space="preserve">(ore/persona)
</t>
    </r>
    <r>
      <rPr>
        <b/>
        <sz val="10"/>
        <rFont val="Arial"/>
        <family val="2"/>
      </rPr>
      <t>Giudizio Esperto</t>
    </r>
  </si>
  <si>
    <t>Costo complessivo
Giudizio Esperto</t>
  </si>
  <si>
    <t>Costo sul progetto da giudizio Esperto</t>
  </si>
  <si>
    <t xml:space="preserve">Giudizio </t>
  </si>
  <si>
    <t>Esperto</t>
  </si>
  <si>
    <t xml:space="preserve">    Giudizio Esperto</t>
  </si>
  <si>
    <t>Partita IVA</t>
  </si>
  <si>
    <t>Denominazione Impresa</t>
  </si>
  <si>
    <t>Small Mid-Cap</t>
  </si>
  <si>
    <t>Maggiorazione collaborazione effettiva con altre imprese (*)</t>
  </si>
  <si>
    <t>(*) Selezionare soltanto una delle percentuali proposte in elenco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</si>
</sst>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0.0"/>
    <numFmt numFmtId="165" formatCode="0.0%"/>
    <numFmt numFmtId="166" formatCode="_-[$€-410]\ * #,##0.00_-;\-[$€-410]\ * #,##0.00_-;_-[$€-410]\ * &quot;-&quot;??_-;_-@_-"/>
    <numFmt numFmtId="167" formatCode="#,##0.0"/>
    <numFmt numFmtId="168" formatCode="dd/mm/yy"/>
    <numFmt numFmtId="169" formatCode="_-[$€-410]\ * #,##0.0000_-;\-[$€-410]\ * #,##0.0000_-;_-[$€-410]\ * &quot;-&quot;??_-;_-@_-"/>
  </numFmts>
  <fonts count="42" x14ac:knownFonts="1">
    <font>
      <sz val="11"/>
      <color theme="1"/>
      <name val="Calibri"/>
      <family val="2"/>
      <scheme val="minor"/>
    </font>
    <font>
      <sz val="11"/>
      <color theme="1"/>
      <name val="Calibri"/>
      <family val="2"/>
      <scheme val="minor"/>
    </font>
    <font>
      <i/>
      <sz val="14"/>
      <name val="Arial"/>
      <family val="2"/>
    </font>
    <font>
      <b/>
      <sz val="16"/>
      <name val="Arial"/>
      <family val="2"/>
    </font>
    <font>
      <b/>
      <i/>
      <sz val="16"/>
      <name val="Arial"/>
      <family val="2"/>
    </font>
    <font>
      <b/>
      <sz val="12"/>
      <name val="Arial"/>
      <family val="2"/>
    </font>
    <font>
      <b/>
      <sz val="18"/>
      <name val="Arial"/>
      <family val="2"/>
    </font>
    <font>
      <i/>
      <sz val="8"/>
      <name val="Arial"/>
      <family val="2"/>
    </font>
    <font>
      <b/>
      <sz val="11"/>
      <name val="Arial"/>
      <family val="2"/>
    </font>
    <font>
      <b/>
      <sz val="10"/>
      <name val="Arial"/>
      <family val="2"/>
    </font>
    <font>
      <b/>
      <sz val="9"/>
      <name val="Arial"/>
      <family val="2"/>
    </font>
    <font>
      <sz val="9"/>
      <name val="Arial"/>
      <family val="2"/>
    </font>
    <font>
      <b/>
      <sz val="8"/>
      <name val="Arial"/>
      <family val="2"/>
    </font>
    <font>
      <sz val="10"/>
      <name val="Arial"/>
      <family val="2"/>
    </font>
    <font>
      <sz val="10"/>
      <color indexed="10"/>
      <name val="Arial"/>
      <family val="2"/>
    </font>
    <font>
      <sz val="8"/>
      <name val="Arial"/>
      <family val="2"/>
    </font>
    <font>
      <sz val="10"/>
      <color rgb="FFFF0000"/>
      <name val="Arial"/>
      <family val="2"/>
    </font>
    <font>
      <u/>
      <sz val="12"/>
      <color indexed="10"/>
      <name val="Arial"/>
      <family val="2"/>
    </font>
    <font>
      <sz val="9"/>
      <color indexed="10"/>
      <name val="Arial"/>
      <family val="2"/>
    </font>
    <font>
      <sz val="8"/>
      <color theme="0"/>
      <name val="Arial"/>
      <family val="2"/>
    </font>
    <font>
      <i/>
      <sz val="10"/>
      <name val="Arial"/>
      <family val="2"/>
    </font>
    <font>
      <i/>
      <sz val="9"/>
      <name val="Arial"/>
      <family val="2"/>
    </font>
    <font>
      <sz val="10"/>
      <color theme="0"/>
      <name val="Arial"/>
      <family val="2"/>
    </font>
    <font>
      <b/>
      <i/>
      <sz val="8"/>
      <name val="Arial"/>
      <family val="2"/>
    </font>
    <font>
      <b/>
      <i/>
      <sz val="10"/>
      <name val="Arial"/>
      <family val="2"/>
    </font>
    <font>
      <b/>
      <u/>
      <sz val="10"/>
      <name val="Arial"/>
      <family val="2"/>
    </font>
    <font>
      <sz val="8"/>
      <name val="Calibri"/>
      <family val="2"/>
      <scheme val="minor"/>
    </font>
    <font>
      <sz val="11"/>
      <color theme="1"/>
      <name val="Arial"/>
      <family val="2"/>
    </font>
    <font>
      <sz val="11"/>
      <name val="Arial"/>
      <family val="2"/>
    </font>
    <font>
      <sz val="10"/>
      <color theme="1"/>
      <name val="Arial"/>
      <family val="2"/>
    </font>
    <font>
      <b/>
      <sz val="10"/>
      <color theme="1"/>
      <name val="Arial"/>
      <family val="2"/>
    </font>
    <font>
      <b/>
      <sz val="10"/>
      <color rgb="FFFF0000"/>
      <name val="Arial"/>
      <family val="2"/>
    </font>
    <font>
      <i/>
      <sz val="10"/>
      <color indexed="10"/>
      <name val="Arial"/>
      <family val="2"/>
    </font>
    <font>
      <b/>
      <sz val="11"/>
      <color theme="1"/>
      <name val="Arial"/>
      <family val="2"/>
    </font>
    <font>
      <sz val="11"/>
      <color theme="0"/>
      <name val="Arial"/>
      <family val="2"/>
    </font>
    <font>
      <i/>
      <sz val="10"/>
      <color theme="1"/>
      <name val="Arial"/>
      <family val="2"/>
    </font>
    <font>
      <sz val="12"/>
      <name val="Arial"/>
      <family val="2"/>
    </font>
    <font>
      <b/>
      <sz val="14"/>
      <color theme="1"/>
      <name val="Calibri"/>
      <family val="2"/>
      <scheme val="minor"/>
    </font>
    <font>
      <sz val="12"/>
      <color theme="1"/>
      <name val="Calibri"/>
      <family val="2"/>
      <scheme val="minor"/>
    </font>
    <font>
      <sz val="9"/>
      <color rgb="FFFF0000"/>
      <name val="Arial"/>
      <family val="2"/>
    </font>
    <font>
      <b/>
      <sz val="8"/>
      <color theme="0"/>
      <name val="Arial"/>
      <family val="2"/>
    </font>
    <font>
      <b/>
      <sz val="11"/>
      <color rgb="FFFF0000"/>
      <name val="Arial"/>
      <family val="2"/>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40BAE0"/>
        <bgColor indexed="64"/>
      </patternFill>
    </fill>
  </fills>
  <borders count="113">
    <border>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n">
        <color indexed="64"/>
      </right>
      <top style="thin">
        <color indexed="64"/>
      </top>
      <bottom style="hair">
        <color indexed="64"/>
      </bottom>
      <diagonal/>
    </border>
    <border>
      <left style="thick">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right/>
      <top style="thick">
        <color indexed="64"/>
      </top>
      <bottom style="thick">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ck">
        <color indexed="64"/>
      </left>
      <right style="thick">
        <color indexed="64"/>
      </right>
      <top style="thick">
        <color indexed="64"/>
      </top>
      <bottom style="thick">
        <color indexed="64"/>
      </bottom>
      <diagonal/>
    </border>
    <border>
      <left/>
      <right/>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right style="thick">
        <color indexed="64"/>
      </right>
      <top/>
      <bottom/>
      <diagonal/>
    </border>
    <border>
      <left style="thick">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ck">
        <color indexed="64"/>
      </top>
      <bottom style="thin">
        <color indexed="64"/>
      </bottom>
      <diagonal/>
    </border>
    <border>
      <left/>
      <right style="medium">
        <color indexed="64"/>
      </right>
      <top style="thin">
        <color indexed="64"/>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style="thin">
        <color indexed="64"/>
      </top>
      <bottom style="thick">
        <color indexed="64"/>
      </bottom>
      <diagonal/>
    </border>
    <border>
      <left style="medium">
        <color indexed="64"/>
      </left>
      <right style="thick">
        <color indexed="64"/>
      </right>
      <top style="thin">
        <color indexed="64"/>
      </top>
      <bottom style="thick">
        <color indexed="64"/>
      </bottom>
      <diagonal/>
    </border>
    <border>
      <left/>
      <right style="thick">
        <color indexed="64"/>
      </right>
      <top/>
      <bottom style="thick">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0" fontId="13" fillId="0" borderId="0"/>
  </cellStyleXfs>
  <cellXfs count="713">
    <xf numFmtId="0" fontId="0" fillId="0" borderId="0" xfId="0"/>
    <xf numFmtId="0" fontId="5"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9" xfId="0" applyFont="1" applyFill="1" applyBorder="1" applyAlignment="1">
      <alignment horizontal="center" vertical="top" wrapText="1"/>
    </xf>
    <xf numFmtId="0" fontId="11" fillId="2" borderId="0" xfId="0" applyFont="1" applyFill="1"/>
    <xf numFmtId="0" fontId="10" fillId="2" borderId="0" xfId="0" applyFont="1" applyFill="1" applyAlignment="1">
      <alignment horizontal="right"/>
    </xf>
    <xf numFmtId="0" fontId="11" fillId="2" borderId="0" xfId="0" applyFont="1" applyFill="1" applyAlignment="1">
      <alignment horizontal="center" vertical="top" wrapText="1"/>
    </xf>
    <xf numFmtId="0" fontId="14" fillId="2" borderId="0" xfId="0" applyFont="1" applyFill="1" applyAlignment="1" applyProtection="1">
      <alignment horizontal="left"/>
      <protection hidden="1"/>
    </xf>
    <xf numFmtId="0" fontId="9" fillId="2" borderId="0" xfId="0" applyFont="1" applyFill="1" applyAlignment="1">
      <alignment horizontal="center" vertical="top" wrapText="1"/>
    </xf>
    <xf numFmtId="0" fontId="9" fillId="2" borderId="0" xfId="0" applyFont="1" applyFill="1" applyAlignment="1">
      <alignment horizontal="right"/>
    </xf>
    <xf numFmtId="2" fontId="9" fillId="2" borderId="0" xfId="0" applyNumberFormat="1" applyFont="1" applyFill="1" applyAlignment="1" applyProtection="1">
      <alignment horizontal="center"/>
      <protection hidden="1"/>
    </xf>
    <xf numFmtId="0" fontId="14" fillId="2" borderId="0" xfId="0" applyFont="1" applyFill="1" applyAlignment="1">
      <alignment horizontal="left"/>
    </xf>
    <xf numFmtId="0" fontId="15" fillId="2" borderId="0" xfId="0" applyFont="1" applyFill="1"/>
    <xf numFmtId="0" fontId="15" fillId="2" borderId="0" xfId="0" applyFont="1" applyFill="1" applyAlignment="1">
      <alignment horizontal="left"/>
    </xf>
    <xf numFmtId="0" fontId="15" fillId="2" borderId="0" xfId="0" applyFont="1" applyFill="1" applyAlignment="1">
      <alignment horizontal="right"/>
    </xf>
    <xf numFmtId="0" fontId="14" fillId="2" borderId="0" xfId="0" applyFont="1" applyFill="1" applyProtection="1">
      <protection hidden="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23" xfId="0" applyFont="1" applyFill="1" applyBorder="1"/>
    <xf numFmtId="0" fontId="9" fillId="2" borderId="19" xfId="0" applyFont="1" applyFill="1" applyBorder="1"/>
    <xf numFmtId="0" fontId="9" fillId="2" borderId="16" xfId="0" applyFont="1" applyFill="1" applyBorder="1" applyAlignment="1" applyProtection="1">
      <alignment horizontal="center"/>
      <protection hidden="1"/>
    </xf>
    <xf numFmtId="2" fontId="9" fillId="2" borderId="16" xfId="0" applyNumberFormat="1" applyFont="1" applyFill="1" applyBorder="1" applyAlignment="1" applyProtection="1">
      <alignment horizontal="center"/>
      <protection hidden="1"/>
    </xf>
    <xf numFmtId="10" fontId="9" fillId="2" borderId="17" xfId="1" applyNumberFormat="1" applyFont="1" applyFill="1" applyBorder="1" applyAlignment="1" applyProtection="1">
      <alignment horizontal="center"/>
      <protection hidden="1"/>
    </xf>
    <xf numFmtId="0" fontId="16" fillId="2" borderId="0" xfId="0" applyFont="1" applyFill="1"/>
    <xf numFmtId="0" fontId="13" fillId="3" borderId="12" xfId="0" applyFont="1" applyFill="1" applyBorder="1" applyAlignment="1" applyProtection="1">
      <alignment vertical="center" wrapText="1"/>
      <protection locked="0"/>
    </xf>
    <xf numFmtId="0" fontId="13" fillId="3" borderId="18" xfId="0" applyFont="1" applyFill="1" applyBorder="1" applyAlignment="1" applyProtection="1">
      <alignment vertical="center" wrapText="1"/>
      <protection locked="0"/>
    </xf>
    <xf numFmtId="0" fontId="13" fillId="3" borderId="13" xfId="0" applyFont="1" applyFill="1" applyBorder="1" applyAlignment="1" applyProtection="1">
      <alignment horizontal="center" vertical="center"/>
      <protection locked="0"/>
    </xf>
    <xf numFmtId="0" fontId="13" fillId="3" borderId="16" xfId="0" applyFont="1" applyFill="1" applyBorder="1" applyAlignment="1" applyProtection="1">
      <alignment horizontal="center" vertical="center"/>
      <protection locked="0"/>
    </xf>
    <xf numFmtId="0" fontId="17" fillId="2" borderId="0" xfId="0" applyFont="1" applyFill="1" applyProtection="1">
      <protection hidden="1"/>
    </xf>
    <xf numFmtId="0" fontId="13" fillId="3" borderId="13" xfId="0" applyFont="1" applyFill="1" applyBorder="1" applyAlignment="1" applyProtection="1">
      <alignment horizontal="center"/>
      <protection locked="0"/>
    </xf>
    <xf numFmtId="0" fontId="13" fillId="3" borderId="18" xfId="0" applyFont="1" applyFill="1" applyBorder="1" applyAlignment="1" applyProtection="1">
      <alignment horizontal="center"/>
      <protection locked="0"/>
    </xf>
    <xf numFmtId="0" fontId="16" fillId="2" borderId="0" xfId="0" applyFont="1" applyFill="1" applyProtection="1">
      <protection hidden="1"/>
    </xf>
    <xf numFmtId="0" fontId="22" fillId="2" borderId="0" xfId="0" applyFont="1" applyFill="1" applyProtection="1">
      <protection hidden="1"/>
    </xf>
    <xf numFmtId="0" fontId="9" fillId="2" borderId="15" xfId="0" applyFont="1" applyFill="1" applyBorder="1" applyProtection="1">
      <protection hidden="1"/>
    </xf>
    <xf numFmtId="167" fontId="9" fillId="2" borderId="16" xfId="0" applyNumberFormat="1" applyFont="1" applyFill="1" applyBorder="1" applyAlignment="1" applyProtection="1">
      <alignment horizontal="center"/>
      <protection hidden="1"/>
    </xf>
    <xf numFmtId="166" fontId="9" fillId="2" borderId="17" xfId="2" applyNumberFormat="1" applyFont="1" applyFill="1" applyBorder="1" applyAlignment="1" applyProtection="1">
      <alignment horizontal="right"/>
      <protection hidden="1"/>
    </xf>
    <xf numFmtId="166" fontId="9" fillId="2" borderId="16" xfId="0" applyNumberFormat="1" applyFont="1" applyFill="1" applyBorder="1" applyAlignment="1" applyProtection="1">
      <alignment horizontal="center"/>
      <protection hidden="1"/>
    </xf>
    <xf numFmtId="1" fontId="9" fillId="2" borderId="16" xfId="0" applyNumberFormat="1" applyFont="1" applyFill="1" applyBorder="1" applyAlignment="1" applyProtection="1">
      <alignment horizontal="center"/>
      <protection hidden="1"/>
    </xf>
    <xf numFmtId="9" fontId="9" fillId="2" borderId="16" xfId="0" applyNumberFormat="1" applyFont="1" applyFill="1" applyBorder="1" applyAlignment="1" applyProtection="1">
      <alignment horizontal="center"/>
      <protection hidden="1"/>
    </xf>
    <xf numFmtId="166" fontId="9" fillId="2" borderId="17" xfId="0" applyNumberFormat="1" applyFont="1" applyFill="1" applyBorder="1" applyAlignment="1" applyProtection="1">
      <alignment horizontal="center"/>
      <protection hidden="1"/>
    </xf>
    <xf numFmtId="166" fontId="9" fillId="2" borderId="17" xfId="0" applyNumberFormat="1" applyFont="1" applyFill="1" applyBorder="1" applyAlignment="1" applyProtection="1">
      <alignment horizontal="right"/>
      <protection hidden="1"/>
    </xf>
    <xf numFmtId="166" fontId="9" fillId="2" borderId="52" xfId="0" applyNumberFormat="1" applyFont="1" applyFill="1" applyBorder="1" applyAlignment="1" applyProtection="1">
      <alignment horizontal="right"/>
      <protection hidden="1"/>
    </xf>
    <xf numFmtId="0" fontId="9" fillId="2" borderId="9" xfId="0" applyFont="1" applyFill="1" applyBorder="1" applyAlignment="1">
      <alignment horizontal="center" vertical="center" wrapText="1"/>
    </xf>
    <xf numFmtId="0" fontId="9" fillId="2" borderId="15" xfId="0" applyFont="1" applyFill="1" applyBorder="1"/>
    <xf numFmtId="166" fontId="20" fillId="2" borderId="0" xfId="1" applyNumberFormat="1" applyFont="1" applyFill="1" applyBorder="1" applyAlignment="1" applyProtection="1">
      <alignment horizontal="center" vertical="center"/>
      <protection hidden="1"/>
    </xf>
    <xf numFmtId="0" fontId="14" fillId="2" borderId="0" xfId="0" applyFont="1" applyFill="1" applyAlignment="1" applyProtection="1">
      <alignment vertical="center"/>
      <protection hidden="1"/>
    </xf>
    <xf numFmtId="1" fontId="14" fillId="2" borderId="0" xfId="0" applyNumberFormat="1" applyFont="1" applyFill="1" applyProtection="1">
      <protection hidden="1"/>
    </xf>
    <xf numFmtId="166" fontId="9" fillId="2" borderId="26" xfId="2" applyNumberFormat="1" applyFont="1" applyFill="1" applyBorder="1" applyAlignment="1" applyProtection="1">
      <alignment horizontal="right" vertical="center"/>
      <protection hidden="1"/>
    </xf>
    <xf numFmtId="10" fontId="9" fillId="2" borderId="43" xfId="0" applyNumberFormat="1" applyFont="1" applyFill="1" applyBorder="1" applyAlignment="1" applyProtection="1">
      <alignment horizontal="right" vertical="center"/>
      <protection hidden="1"/>
    </xf>
    <xf numFmtId="10" fontId="9" fillId="2" borderId="16" xfId="0" applyNumberFormat="1" applyFont="1" applyFill="1" applyBorder="1" applyAlignment="1" applyProtection="1">
      <alignment horizontal="right" vertical="center"/>
      <protection hidden="1"/>
    </xf>
    <xf numFmtId="166" fontId="9" fillId="2" borderId="16" xfId="0" applyNumberFormat="1" applyFont="1" applyFill="1" applyBorder="1" applyAlignment="1" applyProtection="1">
      <alignment horizontal="right" vertical="center"/>
      <protection hidden="1"/>
    </xf>
    <xf numFmtId="166" fontId="9" fillId="2" borderId="17" xfId="0" applyNumberFormat="1" applyFont="1" applyFill="1" applyBorder="1" applyAlignment="1" applyProtection="1">
      <alignment horizontal="right" vertical="center"/>
      <protection hidden="1"/>
    </xf>
    <xf numFmtId="0" fontId="27" fillId="2" borderId="0" xfId="0" applyFont="1" applyFill="1"/>
    <xf numFmtId="0" fontId="27" fillId="2" borderId="0" xfId="0" applyFont="1" applyFill="1" applyAlignment="1">
      <alignment vertical="top" wrapText="1"/>
    </xf>
    <xf numFmtId="164" fontId="27" fillId="2" borderId="0" xfId="0" applyNumberFormat="1" applyFont="1" applyFill="1" applyAlignment="1" applyProtection="1">
      <alignment horizontal="center"/>
      <protection hidden="1"/>
    </xf>
    <xf numFmtId="166" fontId="29" fillId="3" borderId="51" xfId="0" applyNumberFormat="1" applyFont="1" applyFill="1" applyBorder="1" applyAlignment="1" applyProtection="1">
      <alignment horizontal="right"/>
      <protection locked="0"/>
    </xf>
    <xf numFmtId="0" fontId="13" fillId="3" borderId="12" xfId="0" applyFont="1" applyFill="1" applyBorder="1" applyAlignment="1" applyProtection="1">
      <alignment wrapText="1"/>
      <protection locked="0"/>
    </xf>
    <xf numFmtId="0" fontId="13" fillId="3" borderId="22" xfId="0" applyFont="1" applyFill="1" applyBorder="1" applyAlignment="1" applyProtection="1">
      <alignment wrapText="1"/>
      <protection locked="0"/>
    </xf>
    <xf numFmtId="166" fontId="29" fillId="3" borderId="14" xfId="0" applyNumberFormat="1" applyFont="1" applyFill="1" applyBorder="1" applyAlignment="1" applyProtection="1">
      <alignment horizontal="right"/>
      <protection locked="0"/>
    </xf>
    <xf numFmtId="166" fontId="29" fillId="3" borderId="14" xfId="0" applyNumberFormat="1" applyFont="1" applyFill="1" applyBorder="1" applyAlignment="1" applyProtection="1">
      <alignment horizontal="center"/>
      <protection locked="0"/>
    </xf>
    <xf numFmtId="0" fontId="13" fillId="2" borderId="12" xfId="0" applyFont="1" applyFill="1" applyBorder="1" applyProtection="1">
      <protection hidden="1"/>
    </xf>
    <xf numFmtId="0" fontId="29" fillId="2" borderId="13" xfId="0" applyFont="1" applyFill="1" applyBorder="1" applyAlignment="1" applyProtection="1">
      <alignment horizontal="center"/>
      <protection hidden="1"/>
    </xf>
    <xf numFmtId="2" fontId="29" fillId="2" borderId="13" xfId="0" applyNumberFormat="1" applyFont="1" applyFill="1" applyBorder="1" applyAlignment="1" applyProtection="1">
      <alignment horizontal="center"/>
      <protection hidden="1"/>
    </xf>
    <xf numFmtId="166" fontId="29" fillId="2" borderId="14" xfId="2" applyNumberFormat="1" applyFont="1" applyFill="1" applyBorder="1" applyAlignment="1" applyProtection="1">
      <alignment horizontal="right"/>
      <protection hidden="1"/>
    </xf>
    <xf numFmtId="4" fontId="29" fillId="3" borderId="50" xfId="0" applyNumberFormat="1" applyFont="1" applyFill="1" applyBorder="1" applyAlignment="1" applyProtection="1">
      <alignment horizontal="center" vertical="center"/>
      <protection locked="0"/>
    </xf>
    <xf numFmtId="166" fontId="29" fillId="3" borderId="13" xfId="2" applyNumberFormat="1" applyFont="1" applyFill="1" applyBorder="1" applyAlignment="1" applyProtection="1">
      <alignment horizontal="center"/>
      <protection locked="0"/>
    </xf>
    <xf numFmtId="1" fontId="29" fillId="3" borderId="13" xfId="0" applyNumberFormat="1" applyFont="1" applyFill="1" applyBorder="1" applyAlignment="1" applyProtection="1">
      <alignment horizontal="center"/>
      <protection locked="0"/>
    </xf>
    <xf numFmtId="166" fontId="29" fillId="2" borderId="14" xfId="0" applyNumberFormat="1" applyFont="1" applyFill="1" applyBorder="1" applyAlignment="1" applyProtection="1">
      <alignment horizontal="center"/>
      <protection hidden="1"/>
    </xf>
    <xf numFmtId="2" fontId="29" fillId="3" borderId="13" xfId="0" applyNumberFormat="1" applyFont="1" applyFill="1" applyBorder="1" applyAlignment="1" applyProtection="1">
      <alignment horizontal="center"/>
      <protection locked="0"/>
    </xf>
    <xf numFmtId="10" fontId="29" fillId="3" borderId="13" xfId="0" applyNumberFormat="1" applyFont="1" applyFill="1" applyBorder="1" applyAlignment="1" applyProtection="1">
      <alignment horizontal="center" vertical="center"/>
      <protection locked="0"/>
    </xf>
    <xf numFmtId="10" fontId="29" fillId="2" borderId="14" xfId="0" applyNumberFormat="1" applyFont="1" applyFill="1" applyBorder="1" applyAlignment="1" applyProtection="1">
      <alignment horizontal="center" vertical="center"/>
      <protection hidden="1"/>
    </xf>
    <xf numFmtId="10" fontId="29" fillId="3" borderId="26" xfId="0" applyNumberFormat="1" applyFont="1" applyFill="1" applyBorder="1" applyAlignment="1" applyProtection="1">
      <alignment horizontal="center" vertical="center"/>
      <protection locked="0"/>
    </xf>
    <xf numFmtId="10" fontId="29" fillId="3" borderId="16" xfId="0" applyNumberFormat="1" applyFont="1" applyFill="1" applyBorder="1" applyAlignment="1" applyProtection="1">
      <alignment horizontal="center" vertical="center"/>
      <protection locked="0"/>
    </xf>
    <xf numFmtId="166" fontId="30" fillId="2" borderId="14" xfId="2" applyNumberFormat="1" applyFont="1" applyFill="1" applyBorder="1" applyAlignment="1" applyProtection="1">
      <alignment horizontal="right" vertical="center"/>
      <protection hidden="1"/>
    </xf>
    <xf numFmtId="166" fontId="29" fillId="2" borderId="13" xfId="2" applyNumberFormat="1" applyFont="1" applyFill="1" applyBorder="1" applyAlignment="1" applyProtection="1">
      <alignment horizontal="right" vertical="center"/>
      <protection hidden="1"/>
    </xf>
    <xf numFmtId="0" fontId="29" fillId="2" borderId="52" xfId="0" applyFont="1" applyFill="1" applyBorder="1" applyAlignment="1" applyProtection="1">
      <alignment vertical="center"/>
      <protection hidden="1"/>
    </xf>
    <xf numFmtId="10" fontId="29" fillId="2" borderId="26" xfId="0" applyNumberFormat="1" applyFont="1" applyFill="1" applyBorder="1" applyAlignment="1" applyProtection="1">
      <alignment horizontal="center" vertical="center"/>
      <protection hidden="1"/>
    </xf>
    <xf numFmtId="166" fontId="29" fillId="2" borderId="26" xfId="0" applyNumberFormat="1" applyFont="1" applyFill="1" applyBorder="1" applyAlignment="1" applyProtection="1">
      <alignment horizontal="right" vertical="center"/>
      <protection hidden="1"/>
    </xf>
    <xf numFmtId="166" fontId="29" fillId="2" borderId="55" xfId="0" applyNumberFormat="1" applyFont="1" applyFill="1" applyBorder="1" applyAlignment="1" applyProtection="1">
      <alignment horizontal="right" vertical="center"/>
      <protection hidden="1"/>
    </xf>
    <xf numFmtId="10" fontId="29" fillId="2" borderId="61" xfId="0" applyNumberFormat="1" applyFont="1" applyFill="1" applyBorder="1" applyAlignment="1" applyProtection="1">
      <alignment horizontal="center" vertical="center"/>
      <protection hidden="1"/>
    </xf>
    <xf numFmtId="166" fontId="29" fillId="2" borderId="62" xfId="0" applyNumberFormat="1" applyFont="1" applyFill="1" applyBorder="1" applyAlignment="1" applyProtection="1">
      <alignment horizontal="right" vertical="center"/>
      <protection hidden="1"/>
    </xf>
    <xf numFmtId="166" fontId="29" fillId="2" borderId="63" xfId="0" applyNumberFormat="1" applyFont="1" applyFill="1" applyBorder="1" applyAlignment="1" applyProtection="1">
      <alignment horizontal="right" vertical="center"/>
      <protection hidden="1"/>
    </xf>
    <xf numFmtId="0" fontId="13" fillId="2" borderId="13" xfId="0" applyFont="1" applyFill="1" applyBorder="1" applyAlignment="1" applyProtection="1">
      <alignment horizontal="center"/>
      <protection hidden="1"/>
    </xf>
    <xf numFmtId="164" fontId="9" fillId="2" borderId="0" xfId="0" applyNumberFormat="1" applyFont="1" applyFill="1" applyProtection="1">
      <protection hidden="1"/>
    </xf>
    <xf numFmtId="2" fontId="9" fillId="2" borderId="17" xfId="0" applyNumberFormat="1" applyFont="1" applyFill="1" applyBorder="1" applyAlignment="1" applyProtection="1">
      <alignment horizontal="center"/>
      <protection hidden="1"/>
    </xf>
    <xf numFmtId="2" fontId="9" fillId="2" borderId="70" xfId="0" applyNumberFormat="1" applyFont="1" applyFill="1" applyBorder="1" applyAlignment="1" applyProtection="1">
      <alignment horizontal="center"/>
      <protection hidden="1"/>
    </xf>
    <xf numFmtId="0" fontId="32" fillId="2" borderId="0" xfId="0" applyFont="1" applyFill="1" applyProtection="1">
      <protection hidden="1"/>
    </xf>
    <xf numFmtId="2" fontId="9" fillId="2" borderId="14" xfId="0" applyNumberFormat="1" applyFont="1" applyFill="1" applyBorder="1" applyAlignment="1" applyProtection="1">
      <alignment horizontal="center"/>
      <protection hidden="1"/>
    </xf>
    <xf numFmtId="2" fontId="9" fillId="2" borderId="41" xfId="0" applyNumberFormat="1" applyFont="1" applyFill="1" applyBorder="1" applyAlignment="1" applyProtection="1">
      <alignment horizontal="center"/>
      <protection hidden="1"/>
    </xf>
    <xf numFmtId="2" fontId="9" fillId="2" borderId="13" xfId="0" applyNumberFormat="1" applyFont="1" applyFill="1" applyBorder="1" applyAlignment="1" applyProtection="1">
      <alignment horizontal="center"/>
      <protection hidden="1"/>
    </xf>
    <xf numFmtId="2" fontId="9" fillId="2" borderId="26" xfId="0" applyNumberFormat="1" applyFont="1" applyFill="1" applyBorder="1" applyAlignment="1" applyProtection="1">
      <alignment horizontal="center"/>
      <protection hidden="1"/>
    </xf>
    <xf numFmtId="2" fontId="9" fillId="2" borderId="40" xfId="0" applyNumberFormat="1" applyFont="1" applyFill="1" applyBorder="1" applyAlignment="1" applyProtection="1">
      <alignment horizontal="center"/>
      <protection hidden="1"/>
    </xf>
    <xf numFmtId="10" fontId="13" fillId="2" borderId="42" xfId="0" applyNumberFormat="1" applyFont="1" applyFill="1" applyBorder="1" applyAlignment="1" applyProtection="1">
      <alignment horizontal="center"/>
      <protection hidden="1"/>
    </xf>
    <xf numFmtId="10" fontId="13" fillId="2" borderId="16" xfId="0" applyNumberFormat="1" applyFont="1" applyFill="1" applyBorder="1" applyAlignment="1" applyProtection="1">
      <alignment horizontal="center"/>
      <protection hidden="1"/>
    </xf>
    <xf numFmtId="0" fontId="13" fillId="4" borderId="13" xfId="0" applyFont="1" applyFill="1" applyBorder="1" applyAlignment="1" applyProtection="1">
      <alignment horizontal="center"/>
      <protection locked="0"/>
    </xf>
    <xf numFmtId="0" fontId="13" fillId="0" borderId="13" xfId="0" applyFont="1" applyBorder="1" applyAlignment="1" applyProtection="1">
      <alignment horizontal="center"/>
      <protection hidden="1"/>
    </xf>
    <xf numFmtId="0" fontId="27" fillId="2" borderId="0" xfId="0" applyFont="1" applyFill="1" applyAlignment="1">
      <alignment horizontal="center"/>
    </xf>
    <xf numFmtId="9" fontId="27" fillId="2" borderId="0" xfId="0" applyNumberFormat="1" applyFont="1" applyFill="1" applyAlignment="1">
      <alignment horizontal="center"/>
    </xf>
    <xf numFmtId="0" fontId="27" fillId="2" borderId="0" xfId="0" applyFont="1" applyFill="1" applyAlignment="1">
      <alignment horizontal="right"/>
    </xf>
    <xf numFmtId="0" fontId="34" fillId="2" borderId="0" xfId="0" applyFont="1" applyFill="1"/>
    <xf numFmtId="0" fontId="27" fillId="2" borderId="0" xfId="0" applyFont="1" applyFill="1" applyAlignment="1">
      <alignment horizontal="center" vertical="top" wrapText="1"/>
    </xf>
    <xf numFmtId="0" fontId="9" fillId="2" borderId="12" xfId="0" applyFont="1" applyFill="1" applyBorder="1"/>
    <xf numFmtId="164" fontId="13" fillId="3" borderId="13" xfId="0" applyNumberFormat="1" applyFont="1" applyFill="1" applyBorder="1" applyAlignment="1" applyProtection="1">
      <alignment horizontal="center"/>
      <protection locked="0"/>
    </xf>
    <xf numFmtId="164" fontId="9" fillId="2" borderId="14" xfId="0" applyNumberFormat="1" applyFont="1" applyFill="1" applyBorder="1" applyAlignment="1" applyProtection="1">
      <alignment horizontal="center"/>
      <protection hidden="1"/>
    </xf>
    <xf numFmtId="164" fontId="13" fillId="2" borderId="13" xfId="0" applyNumberFormat="1" applyFont="1" applyFill="1" applyBorder="1"/>
    <xf numFmtId="1" fontId="13" fillId="2" borderId="14" xfId="0" applyNumberFormat="1" applyFont="1" applyFill="1" applyBorder="1" applyAlignment="1" applyProtection="1">
      <alignment horizontal="center"/>
      <protection hidden="1"/>
    </xf>
    <xf numFmtId="164" fontId="9" fillId="2" borderId="16" xfId="0" applyNumberFormat="1" applyFont="1" applyFill="1" applyBorder="1" applyAlignment="1" applyProtection="1">
      <alignment horizontal="center"/>
      <protection hidden="1"/>
    </xf>
    <xf numFmtId="164" fontId="9" fillId="2" borderId="17" xfId="0" applyNumberFormat="1" applyFont="1" applyFill="1" applyBorder="1" applyAlignment="1" applyProtection="1">
      <alignment horizontal="center"/>
      <protection hidden="1"/>
    </xf>
    <xf numFmtId="49" fontId="29" fillId="3" borderId="13" xfId="0" applyNumberFormat="1" applyFont="1" applyFill="1" applyBorder="1" applyProtection="1">
      <protection locked="0"/>
    </xf>
    <xf numFmtId="2" fontId="29" fillId="3" borderId="13" xfId="0" applyNumberFormat="1" applyFont="1" applyFill="1" applyBorder="1" applyAlignment="1" applyProtection="1">
      <alignment horizontal="center" vertical="center"/>
      <protection locked="0"/>
    </xf>
    <xf numFmtId="2" fontId="29" fillId="2" borderId="14" xfId="0" applyNumberFormat="1" applyFont="1" applyFill="1" applyBorder="1" applyAlignment="1" applyProtection="1">
      <alignment horizontal="center" vertical="center"/>
      <protection hidden="1"/>
    </xf>
    <xf numFmtId="0" fontId="29" fillId="3" borderId="12" xfId="0" applyFont="1" applyFill="1" applyBorder="1" applyAlignment="1" applyProtection="1">
      <alignment vertical="center" wrapText="1"/>
      <protection locked="0"/>
    </xf>
    <xf numFmtId="0" fontId="29" fillId="3" borderId="18" xfId="0" applyFont="1" applyFill="1" applyBorder="1" applyAlignment="1" applyProtection="1">
      <alignment vertical="center" wrapText="1"/>
      <protection locked="0"/>
    </xf>
    <xf numFmtId="0" fontId="29" fillId="3" borderId="13" xfId="0" applyFont="1" applyFill="1" applyBorder="1" applyAlignment="1" applyProtection="1">
      <alignment horizontal="center" vertical="center"/>
      <protection locked="0"/>
    </xf>
    <xf numFmtId="0" fontId="29" fillId="3" borderId="15" xfId="0" applyFont="1" applyFill="1" applyBorder="1" applyAlignment="1" applyProtection="1">
      <alignment vertical="center" wrapText="1"/>
      <protection locked="0"/>
    </xf>
    <xf numFmtId="0" fontId="29" fillId="3" borderId="19" xfId="0" applyFont="1" applyFill="1" applyBorder="1" applyAlignment="1" applyProtection="1">
      <alignment vertical="center" wrapText="1"/>
      <protection locked="0"/>
    </xf>
    <xf numFmtId="0" fontId="29" fillId="3" borderId="16" xfId="0" applyFont="1" applyFill="1" applyBorder="1" applyAlignment="1" applyProtection="1">
      <alignment horizontal="center" vertical="center"/>
      <protection locked="0"/>
    </xf>
    <xf numFmtId="2" fontId="29" fillId="3" borderId="16" xfId="0" applyNumberFormat="1" applyFont="1" applyFill="1" applyBorder="1" applyAlignment="1" applyProtection="1">
      <alignment horizontal="center" vertical="center"/>
      <protection locked="0"/>
    </xf>
    <xf numFmtId="2" fontId="29" fillId="2" borderId="17" xfId="0" applyNumberFormat="1" applyFont="1" applyFill="1" applyBorder="1" applyAlignment="1" applyProtection="1">
      <alignment horizontal="center" vertical="center"/>
      <protection hidden="1"/>
    </xf>
    <xf numFmtId="0" fontId="29" fillId="2" borderId="0" xfId="0" applyFont="1" applyFill="1"/>
    <xf numFmtId="2" fontId="30" fillId="2" borderId="0" xfId="0" applyNumberFormat="1" applyFont="1" applyFill="1" applyAlignment="1">
      <alignment horizontal="center"/>
    </xf>
    <xf numFmtId="0" fontId="29" fillId="2" borderId="20" xfId="0" applyFont="1" applyFill="1" applyBorder="1" applyAlignment="1">
      <alignment vertical="top" wrapText="1"/>
    </xf>
    <xf numFmtId="0" fontId="29" fillId="2" borderId="21" xfId="0" applyFont="1" applyFill="1" applyBorder="1" applyAlignment="1">
      <alignment vertical="top" wrapText="1"/>
    </xf>
    <xf numFmtId="0" fontId="29" fillId="2" borderId="22" xfId="0" applyFont="1" applyFill="1" applyBorder="1"/>
    <xf numFmtId="0" fontId="29" fillId="2" borderId="18" xfId="0" applyFont="1" applyFill="1" applyBorder="1"/>
    <xf numFmtId="10" fontId="29" fillId="2" borderId="14" xfId="0" applyNumberFormat="1" applyFont="1" applyFill="1" applyBorder="1" applyAlignment="1" applyProtection="1">
      <alignment horizontal="center"/>
      <protection hidden="1"/>
    </xf>
    <xf numFmtId="1" fontId="27" fillId="2" borderId="0" xfId="0" applyNumberFormat="1" applyFont="1" applyFill="1" applyAlignment="1" applyProtection="1">
      <alignment horizontal="center"/>
      <protection hidden="1"/>
    </xf>
    <xf numFmtId="165" fontId="27" fillId="2" borderId="39" xfId="0" applyNumberFormat="1" applyFont="1" applyFill="1" applyBorder="1" applyAlignment="1" applyProtection="1">
      <alignment horizontal="center"/>
      <protection hidden="1"/>
    </xf>
    <xf numFmtId="165" fontId="27" fillId="2" borderId="0" xfId="0" applyNumberFormat="1" applyFont="1" applyFill="1" applyAlignment="1" applyProtection="1">
      <alignment horizontal="center"/>
      <protection hidden="1"/>
    </xf>
    <xf numFmtId="9" fontId="27" fillId="2" borderId="39" xfId="0" applyNumberFormat="1" applyFont="1" applyFill="1" applyBorder="1" applyAlignment="1" applyProtection="1">
      <alignment horizontal="center"/>
      <protection hidden="1"/>
    </xf>
    <xf numFmtId="9" fontId="27" fillId="2" borderId="0" xfId="0" applyNumberFormat="1" applyFont="1" applyFill="1" applyAlignment="1" applyProtection="1">
      <alignment horizontal="center"/>
      <protection hidden="1"/>
    </xf>
    <xf numFmtId="1" fontId="29" fillId="2" borderId="13" xfId="0" applyNumberFormat="1" applyFont="1" applyFill="1" applyBorder="1" applyAlignment="1" applyProtection="1">
      <alignment horizontal="center" vertical="center"/>
      <protection hidden="1"/>
    </xf>
    <xf numFmtId="0" fontId="13" fillId="2" borderId="25" xfId="0" applyFont="1" applyFill="1" applyBorder="1" applyAlignment="1" applyProtection="1">
      <alignment horizontal="center"/>
      <protection hidden="1"/>
    </xf>
    <xf numFmtId="0" fontId="9" fillId="2" borderId="30" xfId="0" applyFont="1" applyFill="1" applyBorder="1" applyProtection="1">
      <protection hidden="1"/>
    </xf>
    <xf numFmtId="0" fontId="13" fillId="2" borderId="0" xfId="0" applyFont="1" applyFill="1" applyAlignment="1" applyProtection="1">
      <alignment horizontal="center"/>
      <protection hidden="1"/>
    </xf>
    <xf numFmtId="0" fontId="9" fillId="2" borderId="32" xfId="0" applyFont="1" applyFill="1" applyBorder="1" applyAlignment="1" applyProtection="1">
      <alignment horizontal="center"/>
      <protection hidden="1"/>
    </xf>
    <xf numFmtId="0" fontId="13" fillId="2" borderId="34" xfId="0" applyFont="1" applyFill="1" applyBorder="1" applyAlignment="1" applyProtection="1">
      <alignment horizontal="center"/>
      <protection hidden="1"/>
    </xf>
    <xf numFmtId="0" fontId="14" fillId="2" borderId="27" xfId="0" applyFont="1" applyFill="1" applyBorder="1" applyAlignment="1" applyProtection="1">
      <alignment vertical="top" wrapText="1"/>
      <protection hidden="1"/>
    </xf>
    <xf numFmtId="0" fontId="14" fillId="2" borderId="0" xfId="0" applyFont="1" applyFill="1" applyAlignment="1" applyProtection="1">
      <alignment vertical="top" wrapText="1"/>
      <protection hidden="1"/>
    </xf>
    <xf numFmtId="0" fontId="14" fillId="2" borderId="32" xfId="0" applyFont="1" applyFill="1" applyBorder="1" applyAlignment="1" applyProtection="1">
      <alignment horizontal="center" vertical="top" wrapText="1"/>
      <protection hidden="1"/>
    </xf>
    <xf numFmtId="0" fontId="29" fillId="3" borderId="13" xfId="0" applyFont="1" applyFill="1" applyBorder="1" applyAlignment="1" applyProtection="1">
      <alignment horizontal="center"/>
      <protection locked="0"/>
    </xf>
    <xf numFmtId="0" fontId="29" fillId="2" borderId="25" xfId="0" applyFont="1" applyFill="1" applyBorder="1" applyAlignment="1" applyProtection="1">
      <alignment horizontal="center"/>
      <protection hidden="1"/>
    </xf>
    <xf numFmtId="2" fontId="29" fillId="3" borderId="32" xfId="0" applyNumberFormat="1" applyFont="1" applyFill="1" applyBorder="1" applyAlignment="1" applyProtection="1">
      <alignment horizontal="center"/>
      <protection locked="0"/>
    </xf>
    <xf numFmtId="2" fontId="29" fillId="3" borderId="33" xfId="0" applyNumberFormat="1" applyFont="1" applyFill="1" applyBorder="1" applyAlignment="1" applyProtection="1">
      <alignment horizontal="center"/>
      <protection locked="0"/>
    </xf>
    <xf numFmtId="0" fontId="29" fillId="2" borderId="0" xfId="0" applyFont="1" applyFill="1" applyAlignment="1" applyProtection="1">
      <alignment horizontal="center"/>
      <protection hidden="1"/>
    </xf>
    <xf numFmtId="2" fontId="29" fillId="3" borderId="18" xfId="0" applyNumberFormat="1" applyFont="1" applyFill="1" applyBorder="1" applyAlignment="1" applyProtection="1">
      <alignment horizontal="center"/>
      <protection locked="0"/>
    </xf>
    <xf numFmtId="0" fontId="29" fillId="2" borderId="34" xfId="0" applyFont="1" applyFill="1" applyBorder="1" applyAlignment="1" applyProtection="1">
      <alignment horizontal="center"/>
      <protection hidden="1"/>
    </xf>
    <xf numFmtId="0" fontId="29" fillId="2" borderId="0" xfId="0" applyFont="1" applyFill="1" applyProtection="1">
      <protection hidden="1"/>
    </xf>
    <xf numFmtId="2" fontId="14" fillId="2" borderId="26" xfId="0" applyNumberFormat="1" applyFont="1" applyFill="1" applyBorder="1" applyAlignment="1" applyProtection="1">
      <alignment horizontal="center"/>
      <protection hidden="1"/>
    </xf>
    <xf numFmtId="2" fontId="29" fillId="2" borderId="28" xfId="0" applyNumberFormat="1" applyFont="1" applyFill="1" applyBorder="1" applyAlignment="1" applyProtection="1">
      <alignment horizontal="center"/>
      <protection hidden="1"/>
    </xf>
    <xf numFmtId="0" fontId="14" fillId="2" borderId="34" xfId="0" applyFont="1" applyFill="1" applyBorder="1" applyAlignment="1" applyProtection="1">
      <alignment vertical="top" wrapText="1"/>
      <protection hidden="1"/>
    </xf>
    <xf numFmtId="2" fontId="14" fillId="2" borderId="32" xfId="0" applyNumberFormat="1" applyFont="1" applyFill="1" applyBorder="1" applyAlignment="1" applyProtection="1">
      <alignment vertical="top" wrapText="1"/>
      <protection hidden="1"/>
    </xf>
    <xf numFmtId="2" fontId="30" fillId="2" borderId="0" xfId="0" applyNumberFormat="1" applyFont="1" applyFill="1" applyAlignment="1" applyProtection="1">
      <alignment horizontal="center"/>
      <protection hidden="1"/>
    </xf>
    <xf numFmtId="2" fontId="29" fillId="2" borderId="40" xfId="0" applyNumberFormat="1" applyFont="1" applyFill="1" applyBorder="1" applyAlignment="1" applyProtection="1">
      <alignment horizontal="center"/>
      <protection hidden="1"/>
    </xf>
    <xf numFmtId="2" fontId="29" fillId="2" borderId="27" xfId="0" applyNumberFormat="1" applyFont="1" applyFill="1" applyBorder="1" applyAlignment="1" applyProtection="1">
      <alignment horizontal="center"/>
      <protection hidden="1"/>
    </xf>
    <xf numFmtId="2" fontId="30" fillId="2" borderId="41" xfId="0" applyNumberFormat="1" applyFont="1" applyFill="1" applyBorder="1" applyAlignment="1" applyProtection="1">
      <alignment horizontal="center"/>
      <protection hidden="1"/>
    </xf>
    <xf numFmtId="10" fontId="29" fillId="2" borderId="40" xfId="0" applyNumberFormat="1" applyFont="1" applyFill="1" applyBorder="1" applyAlignment="1" applyProtection="1">
      <alignment horizontal="center"/>
      <protection hidden="1"/>
    </xf>
    <xf numFmtId="10" fontId="35" fillId="2" borderId="13" xfId="0" applyNumberFormat="1" applyFont="1" applyFill="1" applyBorder="1" applyAlignment="1" applyProtection="1">
      <alignment horizontal="center"/>
      <protection hidden="1"/>
    </xf>
    <xf numFmtId="10" fontId="35" fillId="2" borderId="26" xfId="0" applyNumberFormat="1" applyFont="1" applyFill="1" applyBorder="1" applyAlignment="1" applyProtection="1">
      <alignment horizontal="center"/>
      <protection hidden="1"/>
    </xf>
    <xf numFmtId="2" fontId="30" fillId="2" borderId="13" xfId="0" applyNumberFormat="1" applyFont="1" applyFill="1" applyBorder="1" applyAlignment="1" applyProtection="1">
      <alignment horizontal="center"/>
      <protection hidden="1"/>
    </xf>
    <xf numFmtId="10" fontId="35" fillId="2" borderId="42" xfId="0" applyNumberFormat="1" applyFont="1" applyFill="1" applyBorder="1" applyAlignment="1" applyProtection="1">
      <alignment horizontal="center"/>
      <protection hidden="1"/>
    </xf>
    <xf numFmtId="0" fontId="20" fillId="2" borderId="0" xfId="0" applyFont="1" applyFill="1" applyAlignment="1" applyProtection="1">
      <alignment vertical="top"/>
      <protection hidden="1"/>
    </xf>
    <xf numFmtId="2" fontId="29" fillId="0" borderId="32" xfId="0" applyNumberFormat="1" applyFont="1" applyBorder="1" applyAlignment="1" applyProtection="1">
      <alignment horizontal="center"/>
      <protection hidden="1"/>
    </xf>
    <xf numFmtId="2" fontId="29" fillId="4" borderId="18" xfId="0" applyNumberFormat="1" applyFont="1" applyFill="1" applyBorder="1" applyAlignment="1" applyProtection="1">
      <alignment horizontal="center"/>
      <protection locked="0"/>
    </xf>
    <xf numFmtId="0" fontId="29" fillId="2" borderId="0" xfId="0" applyFont="1" applyFill="1" applyAlignment="1" applyProtection="1">
      <alignment vertical="top" wrapText="1"/>
      <protection hidden="1"/>
    </xf>
    <xf numFmtId="2" fontId="14" fillId="2" borderId="33" xfId="0" applyNumberFormat="1" applyFont="1" applyFill="1" applyBorder="1" applyAlignment="1" applyProtection="1">
      <alignment horizontal="center" vertical="top" wrapText="1"/>
      <protection hidden="1"/>
    </xf>
    <xf numFmtId="2" fontId="29" fillId="2" borderId="14" xfId="0" applyNumberFormat="1" applyFont="1" applyFill="1" applyBorder="1" applyAlignment="1" applyProtection="1">
      <alignment horizontal="center"/>
      <protection hidden="1"/>
    </xf>
    <xf numFmtId="2" fontId="29" fillId="4" borderId="69" xfId="0" applyNumberFormat="1" applyFont="1" applyFill="1" applyBorder="1" applyAlignment="1" applyProtection="1">
      <alignment horizontal="center"/>
      <protection locked="0"/>
    </xf>
    <xf numFmtId="4" fontId="29" fillId="2" borderId="0" xfId="0" applyNumberFormat="1" applyFont="1" applyFill="1" applyAlignment="1" applyProtection="1">
      <alignment horizontal="center"/>
      <protection hidden="1"/>
    </xf>
    <xf numFmtId="167" fontId="29" fillId="2" borderId="0" xfId="0" applyNumberFormat="1" applyFont="1" applyFill="1" applyAlignment="1" applyProtection="1">
      <alignment horizontal="center"/>
      <protection hidden="1"/>
    </xf>
    <xf numFmtId="164" fontId="29" fillId="2" borderId="65" xfId="0" applyNumberFormat="1" applyFont="1" applyFill="1" applyBorder="1" applyAlignment="1" applyProtection="1">
      <alignment horizontal="center"/>
      <protection hidden="1"/>
    </xf>
    <xf numFmtId="2" fontId="29" fillId="2" borderId="65" xfId="0" applyNumberFormat="1" applyFont="1" applyFill="1" applyBorder="1" applyAlignment="1" applyProtection="1">
      <alignment horizontal="center"/>
      <protection hidden="1"/>
    </xf>
    <xf numFmtId="2" fontId="29" fillId="4" borderId="14" xfId="0" applyNumberFormat="1" applyFont="1" applyFill="1" applyBorder="1" applyAlignment="1" applyProtection="1">
      <alignment horizontal="center"/>
      <protection locked="0"/>
    </xf>
    <xf numFmtId="2" fontId="29" fillId="4" borderId="55" xfId="0" applyNumberFormat="1" applyFont="1" applyFill="1" applyBorder="1" applyAlignment="1" applyProtection="1">
      <alignment horizontal="center"/>
      <protection locked="0"/>
    </xf>
    <xf numFmtId="164" fontId="29" fillId="2" borderId="0" xfId="0" applyNumberFormat="1" applyFont="1" applyFill="1" applyAlignment="1" applyProtection="1">
      <alignment horizontal="center"/>
      <protection hidden="1"/>
    </xf>
    <xf numFmtId="10" fontId="29" fillId="2" borderId="13" xfId="0" applyNumberFormat="1" applyFont="1" applyFill="1" applyBorder="1" applyAlignment="1" applyProtection="1">
      <alignment horizontal="center"/>
      <protection hidden="1"/>
    </xf>
    <xf numFmtId="10" fontId="29" fillId="2" borderId="24" xfId="0" applyNumberFormat="1" applyFont="1" applyFill="1" applyBorder="1" applyAlignment="1" applyProtection="1">
      <alignment horizontal="center"/>
      <protection hidden="1"/>
    </xf>
    <xf numFmtId="10" fontId="29" fillId="2" borderId="26" xfId="0" applyNumberFormat="1" applyFont="1" applyFill="1" applyBorder="1" applyAlignment="1" applyProtection="1">
      <alignment horizontal="center"/>
      <protection hidden="1"/>
    </xf>
    <xf numFmtId="9" fontId="29" fillId="2" borderId="16" xfId="0" applyNumberFormat="1" applyFont="1" applyFill="1" applyBorder="1" applyAlignment="1" applyProtection="1">
      <alignment horizontal="center"/>
      <protection hidden="1"/>
    </xf>
    <xf numFmtId="0" fontId="29" fillId="2" borderId="0" xfId="0" applyFont="1" applyFill="1" applyAlignment="1" applyProtection="1">
      <alignment horizontal="center" vertical="center"/>
      <protection hidden="1"/>
    </xf>
    <xf numFmtId="4" fontId="29" fillId="2" borderId="0" xfId="0" applyNumberFormat="1" applyFont="1" applyFill="1" applyAlignment="1" applyProtection="1">
      <alignment horizontal="center" vertical="center"/>
      <protection hidden="1"/>
    </xf>
    <xf numFmtId="167" fontId="29" fillId="2" borderId="0" xfId="0" applyNumberFormat="1" applyFont="1" applyFill="1" applyAlignment="1" applyProtection="1">
      <alignment horizontal="center" vertical="center"/>
      <protection hidden="1"/>
    </xf>
    <xf numFmtId="2" fontId="29" fillId="2" borderId="0" xfId="0" applyNumberFormat="1" applyFont="1" applyFill="1" applyAlignment="1" applyProtection="1">
      <alignment horizontal="center"/>
      <protection hidden="1"/>
    </xf>
    <xf numFmtId="1" fontId="13" fillId="2" borderId="0" xfId="0" applyNumberFormat="1" applyFont="1" applyFill="1" applyAlignment="1" applyProtection="1">
      <alignment horizontal="left"/>
      <protection hidden="1"/>
    </xf>
    <xf numFmtId="0" fontId="7" fillId="2" borderId="0" xfId="0" applyFont="1" applyFill="1" applyAlignment="1">
      <alignment vertical="center"/>
    </xf>
    <xf numFmtId="1" fontId="13" fillId="2" borderId="0" xfId="0" applyNumberFormat="1" applyFont="1" applyFill="1" applyAlignment="1" applyProtection="1">
      <alignment horizontal="left" vertical="center"/>
      <protection hidden="1"/>
    </xf>
    <xf numFmtId="14" fontId="13" fillId="2" borderId="13" xfId="0" applyNumberFormat="1" applyFont="1" applyFill="1" applyBorder="1" applyAlignment="1" applyProtection="1">
      <alignment horizontal="center" vertical="center"/>
      <protection hidden="1"/>
    </xf>
    <xf numFmtId="14" fontId="13" fillId="4" borderId="96" xfId="0" applyNumberFormat="1" applyFont="1" applyFill="1" applyBorder="1" applyAlignment="1" applyProtection="1">
      <alignment horizontal="center" vertical="center"/>
      <protection locked="0"/>
    </xf>
    <xf numFmtId="2" fontId="29" fillId="2" borderId="0" xfId="0" applyNumberFormat="1" applyFont="1" applyFill="1" applyAlignment="1" applyProtection="1">
      <alignment horizontal="center" vertical="center"/>
      <protection hidden="1"/>
    </xf>
    <xf numFmtId="14" fontId="13" fillId="2" borderId="98" xfId="0" applyNumberFormat="1" applyFont="1" applyFill="1" applyBorder="1" applyAlignment="1" applyProtection="1">
      <alignment horizontal="center" vertical="center"/>
      <protection hidden="1"/>
    </xf>
    <xf numFmtId="14" fontId="13" fillId="4" borderId="99" xfId="0" applyNumberFormat="1" applyFont="1" applyFill="1" applyBorder="1" applyAlignment="1" applyProtection="1">
      <alignment horizontal="center" vertical="center"/>
      <protection locked="0"/>
    </xf>
    <xf numFmtId="1" fontId="9" fillId="2" borderId="98" xfId="0" applyNumberFormat="1" applyFont="1" applyFill="1" applyBorder="1" applyAlignment="1" applyProtection="1">
      <alignment horizontal="center" vertical="center"/>
      <protection hidden="1"/>
    </xf>
    <xf numFmtId="1" fontId="9" fillId="2" borderId="101" xfId="0" applyNumberFormat="1" applyFont="1" applyFill="1" applyBorder="1" applyAlignment="1" applyProtection="1">
      <alignment horizontal="center" vertical="center"/>
      <protection hidden="1"/>
    </xf>
    <xf numFmtId="0" fontId="13" fillId="2" borderId="18" xfId="0" applyFont="1" applyFill="1" applyBorder="1" applyAlignment="1" applyProtection="1">
      <alignment horizontal="center" vertical="center"/>
      <protection hidden="1"/>
    </xf>
    <xf numFmtId="0" fontId="13" fillId="4" borderId="18" xfId="0" applyFont="1" applyFill="1" applyBorder="1" applyAlignment="1" applyProtection="1">
      <alignment horizontal="center" vertical="center"/>
      <protection locked="0"/>
    </xf>
    <xf numFmtId="0" fontId="13" fillId="4" borderId="13" xfId="0" applyFont="1" applyFill="1" applyBorder="1" applyAlignment="1" applyProtection="1">
      <alignment horizontal="center" vertical="center"/>
      <protection locked="0"/>
    </xf>
    <xf numFmtId="0" fontId="29" fillId="4" borderId="13" xfId="0" applyFont="1" applyFill="1" applyBorder="1" applyAlignment="1" applyProtection="1">
      <alignment horizontal="center" vertical="center"/>
      <protection locked="0"/>
    </xf>
    <xf numFmtId="0" fontId="20" fillId="2" borderId="0" xfId="0" applyFont="1" applyFill="1" applyAlignment="1" applyProtection="1">
      <alignment vertical="center"/>
      <protection hidden="1"/>
    </xf>
    <xf numFmtId="0" fontId="14" fillId="2" borderId="34" xfId="0" applyFont="1" applyFill="1" applyBorder="1" applyAlignment="1" applyProtection="1">
      <alignment vertical="center" wrapText="1"/>
      <protection hidden="1"/>
    </xf>
    <xf numFmtId="0" fontId="14" fillId="2" borderId="27" xfId="0" applyFont="1" applyFill="1" applyBorder="1" applyAlignment="1" applyProtection="1">
      <alignment vertical="center" wrapText="1"/>
      <protection hidden="1"/>
    </xf>
    <xf numFmtId="0" fontId="14" fillId="2" borderId="0" xfId="0" applyFont="1" applyFill="1" applyAlignment="1" applyProtection="1">
      <alignment vertical="center" wrapText="1"/>
      <protection hidden="1"/>
    </xf>
    <xf numFmtId="0" fontId="16" fillId="2" borderId="0" xfId="0" applyFont="1" applyFill="1" applyAlignment="1" applyProtection="1">
      <alignment vertical="center"/>
      <protection hidden="1"/>
    </xf>
    <xf numFmtId="2" fontId="13" fillId="2" borderId="13" xfId="0" applyNumberFormat="1" applyFont="1" applyFill="1" applyBorder="1" applyAlignment="1" applyProtection="1">
      <alignment horizontal="center"/>
      <protection hidden="1"/>
    </xf>
    <xf numFmtId="4" fontId="9" fillId="2" borderId="16" xfId="0" applyNumberFormat="1" applyFont="1" applyFill="1" applyBorder="1" applyAlignment="1" applyProtection="1">
      <alignment horizontal="center"/>
      <protection hidden="1"/>
    </xf>
    <xf numFmtId="2" fontId="13" fillId="2" borderId="0" xfId="0" applyNumberFormat="1" applyFont="1" applyFill="1" applyAlignment="1" applyProtection="1">
      <alignment horizontal="center"/>
      <protection hidden="1"/>
    </xf>
    <xf numFmtId="166" fontId="13" fillId="2" borderId="84" xfId="0" applyNumberFormat="1" applyFont="1" applyFill="1" applyBorder="1" applyAlignment="1" applyProtection="1">
      <alignment horizontal="center"/>
      <protection hidden="1"/>
    </xf>
    <xf numFmtId="166" fontId="9" fillId="2" borderId="85" xfId="0" applyNumberFormat="1" applyFont="1" applyFill="1" applyBorder="1" applyAlignment="1" applyProtection="1">
      <alignment horizontal="center"/>
      <protection hidden="1"/>
    </xf>
    <xf numFmtId="166" fontId="9" fillId="2" borderId="52" xfId="0" applyNumberFormat="1" applyFont="1" applyFill="1" applyBorder="1" applyAlignment="1" applyProtection="1">
      <alignment horizontal="center"/>
      <protection hidden="1"/>
    </xf>
    <xf numFmtId="10" fontId="20" fillId="2" borderId="0" xfId="1" applyNumberFormat="1" applyFont="1" applyFill="1" applyBorder="1" applyAlignment="1" applyProtection="1">
      <alignment horizontal="center" vertical="center"/>
      <protection hidden="1"/>
    </xf>
    <xf numFmtId="4" fontId="9" fillId="2" borderId="26" xfId="0" applyNumberFormat="1" applyFont="1" applyFill="1" applyBorder="1" applyAlignment="1" applyProtection="1">
      <alignment horizontal="right"/>
      <protection hidden="1"/>
    </xf>
    <xf numFmtId="4" fontId="9" fillId="2" borderId="55" xfId="0" applyNumberFormat="1" applyFont="1" applyFill="1" applyBorder="1" applyAlignment="1" applyProtection="1">
      <alignment horizontal="right"/>
      <protection hidden="1"/>
    </xf>
    <xf numFmtId="10" fontId="9" fillId="2" borderId="43" xfId="0" applyNumberFormat="1" applyFont="1" applyFill="1" applyBorder="1" applyAlignment="1" applyProtection="1">
      <alignment horizontal="right"/>
      <protection hidden="1"/>
    </xf>
    <xf numFmtId="10" fontId="9" fillId="2" borderId="16" xfId="0" applyNumberFormat="1" applyFont="1" applyFill="1" applyBorder="1" applyAlignment="1" applyProtection="1">
      <alignment horizontal="right"/>
      <protection hidden="1"/>
    </xf>
    <xf numFmtId="0" fontId="31" fillId="2" borderId="0" xfId="0" applyFont="1" applyFill="1" applyProtection="1">
      <protection hidden="1"/>
    </xf>
    <xf numFmtId="4" fontId="9" fillId="2" borderId="16" xfId="0" applyNumberFormat="1" applyFont="1" applyFill="1" applyBorder="1" applyAlignment="1" applyProtection="1">
      <alignment horizontal="right"/>
      <protection hidden="1"/>
    </xf>
    <xf numFmtId="4" fontId="9" fillId="2" borderId="17" xfId="0" applyNumberFormat="1" applyFont="1" applyFill="1" applyBorder="1" applyAlignment="1" applyProtection="1">
      <alignment horizontal="right"/>
      <protection hidden="1"/>
    </xf>
    <xf numFmtId="166" fontId="13" fillId="2" borderId="13" xfId="0" applyNumberFormat="1" applyFont="1" applyFill="1" applyBorder="1" applyAlignment="1" applyProtection="1">
      <alignment horizontal="center"/>
      <protection hidden="1"/>
    </xf>
    <xf numFmtId="166" fontId="13" fillId="2" borderId="14" xfId="0" applyNumberFormat="1" applyFont="1" applyFill="1" applyBorder="1" applyAlignment="1" applyProtection="1">
      <alignment horizontal="center"/>
      <protection hidden="1"/>
    </xf>
    <xf numFmtId="166" fontId="9" fillId="2" borderId="17" xfId="2" applyNumberFormat="1" applyFont="1" applyFill="1" applyBorder="1" applyAlignment="1" applyProtection="1">
      <alignment horizontal="center"/>
      <protection hidden="1"/>
    </xf>
    <xf numFmtId="166" fontId="29" fillId="2" borderId="13" xfId="0" applyNumberFormat="1" applyFont="1" applyFill="1" applyBorder="1" applyAlignment="1" applyProtection="1">
      <alignment horizontal="center"/>
      <protection hidden="1"/>
    </xf>
    <xf numFmtId="1" fontId="29" fillId="2" borderId="13" xfId="0" applyNumberFormat="1" applyFont="1" applyFill="1" applyBorder="1" applyAlignment="1" applyProtection="1">
      <alignment horizontal="center"/>
      <protection hidden="1"/>
    </xf>
    <xf numFmtId="1" fontId="29" fillId="2" borderId="0" xfId="0" applyNumberFormat="1" applyFont="1" applyFill="1" applyAlignment="1" applyProtection="1">
      <alignment horizontal="center"/>
      <protection hidden="1"/>
    </xf>
    <xf numFmtId="9" fontId="29" fillId="2" borderId="0" xfId="0" applyNumberFormat="1" applyFont="1" applyFill="1" applyAlignment="1" applyProtection="1">
      <alignment horizontal="center"/>
      <protection hidden="1"/>
    </xf>
    <xf numFmtId="4" fontId="29" fillId="2" borderId="33" xfId="0" applyNumberFormat="1" applyFont="1" applyFill="1" applyBorder="1" applyAlignment="1" applyProtection="1">
      <alignment horizontal="center"/>
      <protection hidden="1"/>
    </xf>
    <xf numFmtId="4" fontId="29" fillId="2" borderId="14" xfId="0" applyNumberFormat="1" applyFont="1" applyFill="1" applyBorder="1" applyAlignment="1" applyProtection="1">
      <alignment horizontal="center"/>
      <protection hidden="1"/>
    </xf>
    <xf numFmtId="166" fontId="29" fillId="2" borderId="18" xfId="0" applyNumberFormat="1" applyFont="1" applyFill="1" applyBorder="1" applyAlignment="1" applyProtection="1">
      <alignment horizontal="center"/>
      <protection hidden="1"/>
    </xf>
    <xf numFmtId="0" fontId="13" fillId="2" borderId="12" xfId="0" applyFont="1" applyFill="1" applyBorder="1" applyAlignment="1" applyProtection="1">
      <alignment wrapText="1"/>
      <protection hidden="1"/>
    </xf>
    <xf numFmtId="164" fontId="29" fillId="2" borderId="0" xfId="0" applyNumberFormat="1" applyFont="1" applyFill="1" applyAlignment="1" applyProtection="1">
      <alignment horizontal="center" vertical="center"/>
      <protection hidden="1"/>
    </xf>
    <xf numFmtId="10" fontId="29" fillId="2" borderId="13" xfId="0" applyNumberFormat="1" applyFont="1" applyFill="1" applyBorder="1" applyAlignment="1" applyProtection="1">
      <alignment horizontal="center" vertical="center"/>
      <protection hidden="1"/>
    </xf>
    <xf numFmtId="10" fontId="29" fillId="2" borderId="27" xfId="0" applyNumberFormat="1" applyFont="1" applyFill="1" applyBorder="1" applyAlignment="1" applyProtection="1">
      <alignment horizontal="center" vertical="center"/>
      <protection hidden="1"/>
    </xf>
    <xf numFmtId="10" fontId="29" fillId="2" borderId="16" xfId="0" applyNumberFormat="1" applyFont="1" applyFill="1" applyBorder="1" applyAlignment="1" applyProtection="1">
      <alignment horizontal="center" vertical="center"/>
      <protection hidden="1"/>
    </xf>
    <xf numFmtId="10" fontId="29" fillId="2" borderId="17" xfId="0" applyNumberFormat="1" applyFont="1" applyFill="1" applyBorder="1" applyAlignment="1" applyProtection="1">
      <alignment horizontal="center" vertical="center"/>
      <protection hidden="1"/>
    </xf>
    <xf numFmtId="4" fontId="29" fillId="2" borderId="13" xfId="0" applyNumberFormat="1" applyFont="1" applyFill="1" applyBorder="1" applyAlignment="1" applyProtection="1">
      <alignment horizontal="right"/>
      <protection hidden="1"/>
    </xf>
    <xf numFmtId="0" fontId="29" fillId="2" borderId="52" xfId="0" applyFont="1" applyFill="1" applyBorder="1" applyProtection="1">
      <protection hidden="1"/>
    </xf>
    <xf numFmtId="4" fontId="29" fillId="2" borderId="26" xfId="0" applyNumberFormat="1" applyFont="1" applyFill="1" applyBorder="1" applyAlignment="1" applyProtection="1">
      <alignment horizontal="right"/>
      <protection hidden="1"/>
    </xf>
    <xf numFmtId="4" fontId="29" fillId="2" borderId="55" xfId="0" applyNumberFormat="1" applyFont="1" applyFill="1" applyBorder="1" applyAlignment="1" applyProtection="1">
      <alignment horizontal="right"/>
      <protection hidden="1"/>
    </xf>
    <xf numFmtId="4" fontId="29" fillId="2" borderId="62" xfId="0" applyNumberFormat="1" applyFont="1" applyFill="1" applyBorder="1" applyAlignment="1" applyProtection="1">
      <alignment horizontal="right"/>
      <protection hidden="1"/>
    </xf>
    <xf numFmtId="4" fontId="29" fillId="2" borderId="63" xfId="0" applyNumberFormat="1" applyFont="1" applyFill="1" applyBorder="1" applyAlignment="1" applyProtection="1">
      <alignment horizontal="right"/>
      <protection hidden="1"/>
    </xf>
    <xf numFmtId="0" fontId="9" fillId="2" borderId="0" xfId="0" applyFont="1" applyFill="1" applyProtection="1">
      <protection hidden="1"/>
    </xf>
    <xf numFmtId="169" fontId="29" fillId="2" borderId="33" xfId="0" applyNumberFormat="1" applyFont="1" applyFill="1" applyBorder="1" applyAlignment="1" applyProtection="1">
      <alignment horizontal="center"/>
      <protection hidden="1"/>
    </xf>
    <xf numFmtId="169" fontId="29" fillId="2" borderId="18" xfId="0" applyNumberFormat="1" applyFont="1" applyFill="1" applyBorder="1" applyAlignment="1" applyProtection="1">
      <alignment horizontal="center"/>
      <protection hidden="1"/>
    </xf>
    <xf numFmtId="166" fontId="9" fillId="2" borderId="42" xfId="2" applyNumberFormat="1" applyFont="1" applyFill="1" applyBorder="1" applyAlignment="1" applyProtection="1">
      <alignment horizontal="center"/>
      <protection hidden="1"/>
    </xf>
    <xf numFmtId="4" fontId="30" fillId="2" borderId="14" xfId="0" applyNumberFormat="1" applyFont="1" applyFill="1" applyBorder="1" applyAlignment="1" applyProtection="1">
      <alignment horizontal="right"/>
      <protection hidden="1"/>
    </xf>
    <xf numFmtId="0" fontId="15" fillId="2" borderId="0" xfId="0" applyFont="1" applyFill="1" applyAlignment="1">
      <alignment vertical="center"/>
    </xf>
    <xf numFmtId="0" fontId="27"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horizontal="right" vertical="center"/>
    </xf>
    <xf numFmtId="0" fontId="13" fillId="2" borderId="0" xfId="0" applyFont="1" applyFill="1" applyAlignment="1">
      <alignment horizontal="left" vertical="center" wrapText="1"/>
    </xf>
    <xf numFmtId="0" fontId="15" fillId="2" borderId="24" xfId="0" applyFont="1" applyFill="1" applyBorder="1"/>
    <xf numFmtId="0" fontId="29" fillId="2" borderId="25" xfId="0" applyFont="1" applyFill="1" applyBorder="1"/>
    <xf numFmtId="0" fontId="9" fillId="2" borderId="26" xfId="0" applyFont="1" applyFill="1" applyBorder="1" applyAlignment="1">
      <alignment horizontal="center"/>
    </xf>
    <xf numFmtId="0" fontId="15" fillId="2" borderId="29" xfId="0" applyFont="1" applyFill="1" applyBorder="1"/>
    <xf numFmtId="0" fontId="9" fillId="2" borderId="30" xfId="0" applyFont="1" applyFill="1" applyBorder="1" applyAlignment="1">
      <alignment horizontal="center"/>
    </xf>
    <xf numFmtId="0" fontId="9" fillId="2" borderId="28" xfId="0" applyFont="1" applyFill="1" applyBorder="1" applyAlignment="1">
      <alignment horizontal="center"/>
    </xf>
    <xf numFmtId="0" fontId="9" fillId="2" borderId="31" xfId="0" applyFont="1" applyFill="1" applyBorder="1" applyAlignment="1">
      <alignment horizontal="center"/>
    </xf>
    <xf numFmtId="0" fontId="9" fillId="2" borderId="30" xfId="0" applyFont="1" applyFill="1" applyBorder="1"/>
    <xf numFmtId="0" fontId="13" fillId="2" borderId="30" xfId="0" applyFont="1" applyFill="1" applyBorder="1" applyAlignment="1">
      <alignment horizontal="center"/>
    </xf>
    <xf numFmtId="0" fontId="9" fillId="2" borderId="32" xfId="0" applyFont="1" applyFill="1" applyBorder="1" applyAlignment="1">
      <alignment horizontal="center"/>
    </xf>
    <xf numFmtId="0" fontId="9" fillId="2" borderId="33" xfId="0" applyFont="1" applyFill="1" applyBorder="1" applyAlignment="1">
      <alignment horizontal="center"/>
    </xf>
    <xf numFmtId="0" fontId="13" fillId="2" borderId="32" xfId="0" applyFont="1" applyFill="1" applyBorder="1" applyAlignment="1">
      <alignment horizontal="center"/>
    </xf>
    <xf numFmtId="0" fontId="12" fillId="2" borderId="29" xfId="0" applyFont="1" applyFill="1" applyBorder="1" applyAlignment="1">
      <alignment vertical="top" wrapText="1"/>
    </xf>
    <xf numFmtId="0" fontId="20" fillId="2" borderId="0" xfId="0" applyFont="1" applyFill="1" applyAlignment="1">
      <alignment vertical="top"/>
    </xf>
    <xf numFmtId="0" fontId="29" fillId="2" borderId="0" xfId="0" applyFont="1" applyFill="1" applyAlignment="1">
      <alignment vertical="top" wrapText="1"/>
    </xf>
    <xf numFmtId="0" fontId="29" fillId="2" borderId="30" xfId="0" applyFont="1" applyFill="1" applyBorder="1" applyAlignment="1">
      <alignment vertical="top" wrapText="1"/>
    </xf>
    <xf numFmtId="0" fontId="13" fillId="2" borderId="0" xfId="0" applyFont="1" applyFill="1"/>
    <xf numFmtId="0" fontId="13" fillId="2" borderId="26" xfId="0" applyFont="1" applyFill="1" applyBorder="1"/>
    <xf numFmtId="0" fontId="13" fillId="2" borderId="25" xfId="0" applyFont="1" applyFill="1" applyBorder="1"/>
    <xf numFmtId="0" fontId="20" fillId="2" borderId="0" xfId="0" applyFont="1" applyFill="1" applyAlignment="1">
      <alignment vertical="top" wrapText="1"/>
    </xf>
    <xf numFmtId="0" fontId="13" fillId="2" borderId="32" xfId="0" applyFont="1" applyFill="1" applyBorder="1" applyAlignment="1">
      <alignment vertical="top" wrapText="1"/>
    </xf>
    <xf numFmtId="2" fontId="29" fillId="2" borderId="26" xfId="0" applyNumberFormat="1" applyFont="1" applyFill="1" applyBorder="1" applyAlignment="1">
      <alignment horizontal="center"/>
    </xf>
    <xf numFmtId="2" fontId="29" fillId="2" borderId="28" xfId="0" applyNumberFormat="1" applyFont="1" applyFill="1" applyBorder="1" applyAlignment="1">
      <alignment horizontal="center"/>
    </xf>
    <xf numFmtId="0" fontId="15" fillId="2" borderId="35" xfId="0" applyFont="1" applyFill="1" applyBorder="1"/>
    <xf numFmtId="0" fontId="9" fillId="2" borderId="34" xfId="0" applyFont="1" applyFill="1" applyBorder="1"/>
    <xf numFmtId="0" fontId="13" fillId="2" borderId="34" xfId="0" applyFont="1" applyFill="1" applyBorder="1"/>
    <xf numFmtId="0" fontId="30" fillId="2" borderId="0" xfId="0" applyFont="1" applyFill="1" applyAlignment="1" applyProtection="1">
      <alignment horizontal="right"/>
      <protection hidden="1"/>
    </xf>
    <xf numFmtId="0" fontId="18" fillId="2" borderId="0" xfId="0" applyFont="1" applyFill="1"/>
    <xf numFmtId="0" fontId="19" fillId="2" borderId="0" xfId="0" applyFont="1" applyFill="1" applyAlignment="1">
      <alignment horizontal="center"/>
    </xf>
    <xf numFmtId="0" fontId="15" fillId="2" borderId="20" xfId="0" applyFont="1" applyFill="1" applyBorder="1"/>
    <xf numFmtId="0" fontId="29" fillId="2" borderId="21" xfId="0" applyFont="1" applyFill="1" applyBorder="1"/>
    <xf numFmtId="0" fontId="12" fillId="2" borderId="39" xfId="0" applyFont="1" applyFill="1" applyBorder="1" applyAlignment="1">
      <alignment vertical="center"/>
    </xf>
    <xf numFmtId="0" fontId="12" fillId="2" borderId="0" xfId="0" applyFont="1" applyFill="1" applyAlignment="1">
      <alignment vertical="center"/>
    </xf>
    <xf numFmtId="0" fontId="13" fillId="2" borderId="39" xfId="0" applyFont="1" applyFill="1" applyBorder="1"/>
    <xf numFmtId="2" fontId="27" fillId="2" borderId="39" xfId="0" applyNumberFormat="1" applyFont="1" applyFill="1" applyBorder="1"/>
    <xf numFmtId="2" fontId="27" fillId="2" borderId="0" xfId="0" applyNumberFormat="1" applyFont="1" applyFill="1"/>
    <xf numFmtId="0" fontId="30" fillId="2" borderId="19" xfId="0" applyFont="1" applyFill="1" applyBorder="1"/>
    <xf numFmtId="0" fontId="15" fillId="2" borderId="44" xfId="0" applyFont="1" applyFill="1" applyBorder="1"/>
    <xf numFmtId="0" fontId="29" fillId="2" borderId="45" xfId="0" applyFont="1" applyFill="1" applyBorder="1"/>
    <xf numFmtId="0" fontId="9" fillId="2" borderId="36" xfId="0" applyFont="1" applyFill="1" applyBorder="1" applyAlignment="1">
      <alignment horizontal="center"/>
    </xf>
    <xf numFmtId="0" fontId="9" fillId="2" borderId="45" xfId="0" applyFont="1" applyFill="1" applyBorder="1"/>
    <xf numFmtId="0" fontId="9" fillId="2" borderId="45" xfId="0" applyFont="1" applyFill="1" applyBorder="1" applyAlignment="1">
      <alignment horizontal="center"/>
    </xf>
    <xf numFmtId="0" fontId="33" fillId="2" borderId="39" xfId="0" applyFont="1" applyFill="1" applyBorder="1" applyAlignment="1">
      <alignment horizontal="center"/>
    </xf>
    <xf numFmtId="0" fontId="15" fillId="2" borderId="39" xfId="0" applyFont="1" applyFill="1" applyBorder="1"/>
    <xf numFmtId="0" fontId="9" fillId="2" borderId="0" xfId="0" applyFont="1" applyFill="1" applyAlignment="1">
      <alignment horizontal="center"/>
    </xf>
    <xf numFmtId="0" fontId="12" fillId="2" borderId="39" xfId="0" applyFont="1" applyFill="1" applyBorder="1" applyAlignment="1">
      <alignment horizontal="center"/>
    </xf>
    <xf numFmtId="0" fontId="15" fillId="2" borderId="0" xfId="0" applyFont="1" applyFill="1" applyAlignment="1">
      <alignment horizontal="center"/>
    </xf>
    <xf numFmtId="0" fontId="13" fillId="2" borderId="22" xfId="0" applyFont="1" applyFill="1" applyBorder="1"/>
    <xf numFmtId="0" fontId="7" fillId="2" borderId="22" xfId="0" applyFont="1" applyFill="1" applyBorder="1"/>
    <xf numFmtId="0" fontId="35" fillId="2" borderId="18" xfId="0" applyFont="1" applyFill="1" applyBorder="1"/>
    <xf numFmtId="0" fontId="15" fillId="2" borderId="22" xfId="0" applyFont="1" applyFill="1" applyBorder="1"/>
    <xf numFmtId="165" fontId="29" fillId="2" borderId="13" xfId="0" applyNumberFormat="1" applyFont="1" applyFill="1" applyBorder="1" applyAlignment="1">
      <alignment horizontal="center"/>
    </xf>
    <xf numFmtId="0" fontId="29" fillId="2" borderId="27" xfId="0" applyFont="1" applyFill="1" applyBorder="1"/>
    <xf numFmtId="9" fontId="29" fillId="2" borderId="27" xfId="0" applyNumberFormat="1" applyFont="1" applyFill="1" applyBorder="1" applyAlignment="1">
      <alignment horizontal="center"/>
    </xf>
    <xf numFmtId="9" fontId="27" fillId="2" borderId="39" xfId="0" applyNumberFormat="1" applyFont="1" applyFill="1" applyBorder="1" applyAlignment="1">
      <alignment horizontal="center"/>
    </xf>
    <xf numFmtId="9" fontId="29" fillId="2" borderId="26" xfId="0" applyNumberFormat="1" applyFont="1" applyFill="1" applyBorder="1" applyAlignment="1">
      <alignment horizontal="center"/>
    </xf>
    <xf numFmtId="9" fontId="29" fillId="2" borderId="25" xfId="0" applyNumberFormat="1" applyFont="1" applyFill="1" applyBorder="1" applyAlignment="1">
      <alignment horizontal="center"/>
    </xf>
    <xf numFmtId="0" fontId="29" fillId="2" borderId="28" xfId="0" applyFont="1" applyFill="1" applyBorder="1"/>
    <xf numFmtId="0" fontId="9" fillId="2" borderId="22" xfId="0" applyFont="1" applyFill="1" applyBorder="1"/>
    <xf numFmtId="0" fontId="30" fillId="2" borderId="27" xfId="0" applyFont="1" applyFill="1" applyBorder="1"/>
    <xf numFmtId="165" fontId="33" fillId="2" borderId="39" xfId="0" applyNumberFormat="1" applyFont="1" applyFill="1" applyBorder="1" applyAlignment="1">
      <alignment horizontal="center"/>
    </xf>
    <xf numFmtId="165" fontId="27" fillId="2" borderId="0" xfId="0" applyNumberFormat="1" applyFont="1" applyFill="1" applyAlignment="1">
      <alignment horizontal="center"/>
    </xf>
    <xf numFmtId="0" fontId="20" fillId="2" borderId="23" xfId="0" applyFont="1" applyFill="1" applyBorder="1"/>
    <xf numFmtId="0" fontId="35" fillId="2" borderId="43" xfId="0" applyFont="1" applyFill="1" applyBorder="1"/>
    <xf numFmtId="0" fontId="9" fillId="2" borderId="36"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20" fillId="2" borderId="0" xfId="0" applyFont="1" applyFill="1" applyAlignment="1">
      <alignment vertical="center"/>
    </xf>
    <xf numFmtId="0" fontId="29" fillId="2" borderId="0" xfId="0" applyFont="1" applyFill="1" applyAlignment="1">
      <alignment horizontal="center"/>
    </xf>
    <xf numFmtId="0" fontId="13" fillId="2" borderId="0" xfId="0" applyFont="1" applyFill="1" applyAlignment="1">
      <alignment vertical="center"/>
    </xf>
    <xf numFmtId="0" fontId="29" fillId="2" borderId="0" xfId="0" applyFont="1" applyFill="1" applyAlignment="1">
      <alignment vertical="center"/>
    </xf>
    <xf numFmtId="0" fontId="9" fillId="2" borderId="24" xfId="0" applyFont="1" applyFill="1" applyBorder="1" applyAlignment="1">
      <alignment horizontal="right" vertical="center"/>
    </xf>
    <xf numFmtId="0" fontId="9" fillId="2" borderId="28" xfId="0" applyFont="1" applyFill="1" applyBorder="1" applyAlignment="1">
      <alignment horizontal="left" vertical="center"/>
    </xf>
    <xf numFmtId="0" fontId="29" fillId="2" borderId="24" xfId="0" applyFont="1" applyFill="1" applyBorder="1" applyAlignment="1">
      <alignment vertical="center"/>
    </xf>
    <xf numFmtId="0" fontId="9" fillId="2" borderId="25" xfId="0" applyFont="1" applyFill="1" applyBorder="1" applyAlignment="1">
      <alignment horizontal="center" vertical="center"/>
    </xf>
    <xf numFmtId="0" fontId="13" fillId="2" borderId="28"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13" xfId="0" applyFont="1" applyFill="1" applyBorder="1" applyAlignment="1">
      <alignment horizontal="center" vertical="center"/>
    </xf>
    <xf numFmtId="0" fontId="29" fillId="2" borderId="31" xfId="0" applyFont="1" applyFill="1" applyBorder="1" applyAlignment="1">
      <alignment vertical="center"/>
    </xf>
    <xf numFmtId="0" fontId="13" fillId="2" borderId="24" xfId="0" applyFont="1" applyFill="1" applyBorder="1"/>
    <xf numFmtId="0" fontId="9" fillId="2" borderId="26" xfId="0" applyFont="1" applyFill="1" applyBorder="1" applyAlignment="1">
      <alignment horizontal="center" wrapText="1"/>
    </xf>
    <xf numFmtId="0" fontId="9" fillId="2" borderId="31" xfId="0" applyFont="1" applyFill="1" applyBorder="1" applyAlignment="1">
      <alignment horizontal="center" wrapText="1"/>
    </xf>
    <xf numFmtId="0" fontId="9" fillId="2" borderId="29" xfId="0" applyFont="1" applyFill="1" applyBorder="1" applyAlignment="1">
      <alignment vertical="top" wrapText="1"/>
    </xf>
    <xf numFmtId="0" fontId="30" fillId="2" borderId="30" xfId="0" applyFont="1" applyFill="1" applyBorder="1" applyAlignment="1">
      <alignment horizontal="center" vertical="top" wrapText="1"/>
    </xf>
    <xf numFmtId="0" fontId="14" fillId="2" borderId="32" xfId="0" applyFont="1" applyFill="1" applyBorder="1" applyAlignment="1">
      <alignment horizontal="center" vertical="top" wrapText="1"/>
    </xf>
    <xf numFmtId="0" fontId="13" fillId="2" borderId="29" xfId="0" applyFont="1" applyFill="1" applyBorder="1"/>
    <xf numFmtId="0" fontId="13" fillId="2" borderId="26" xfId="0" applyFont="1" applyFill="1" applyBorder="1" applyAlignment="1">
      <alignment horizontal="center"/>
    </xf>
    <xf numFmtId="2" fontId="29" fillId="2" borderId="30" xfId="0" applyNumberFormat="1" applyFont="1" applyFill="1" applyBorder="1" applyAlignment="1">
      <alignment horizontal="center"/>
    </xf>
    <xf numFmtId="0" fontId="13" fillId="2" borderId="32" xfId="0" applyFont="1" applyFill="1" applyBorder="1" applyAlignment="1">
      <alignment horizontal="center" vertical="top" wrapText="1"/>
    </xf>
    <xf numFmtId="2" fontId="29" fillId="2" borderId="32" xfId="0" applyNumberFormat="1" applyFont="1" applyFill="1" applyBorder="1" applyAlignment="1">
      <alignment horizontal="center"/>
    </xf>
    <xf numFmtId="0" fontId="13" fillId="2" borderId="35" xfId="0" applyFont="1" applyFill="1" applyBorder="1"/>
    <xf numFmtId="0" fontId="20" fillId="2" borderId="0" xfId="0" applyFont="1" applyFill="1"/>
    <xf numFmtId="0" fontId="22" fillId="2" borderId="0" xfId="0" applyFont="1" applyFill="1"/>
    <xf numFmtId="0" fontId="29" fillId="2" borderId="0" xfId="0" applyFont="1" applyFill="1" applyAlignment="1">
      <alignment horizontal="center" vertical="center"/>
    </xf>
    <xf numFmtId="0" fontId="9" fillId="2" borderId="82" xfId="0" applyFont="1" applyFill="1" applyBorder="1" applyAlignment="1">
      <alignment horizontal="center" vertical="center"/>
    </xf>
    <xf numFmtId="0" fontId="9" fillId="2" borderId="68" xfId="0" applyFont="1" applyFill="1" applyBorder="1" applyAlignment="1">
      <alignment horizontal="center" vertical="center" wrapText="1"/>
    </xf>
    <xf numFmtId="0" fontId="29" fillId="2" borderId="0" xfId="0" applyFont="1" applyFill="1" applyAlignment="1">
      <alignment horizontal="center" vertical="top" wrapText="1"/>
    </xf>
    <xf numFmtId="0" fontId="9" fillId="2" borderId="19" xfId="0" applyFont="1" applyFill="1" applyBorder="1" applyAlignment="1">
      <alignment horizontal="left"/>
    </xf>
    <xf numFmtId="167" fontId="29" fillId="2" borderId="0" xfId="0" applyNumberFormat="1" applyFont="1" applyFill="1" applyAlignment="1">
      <alignment horizontal="center"/>
    </xf>
    <xf numFmtId="167" fontId="29" fillId="2" borderId="0" xfId="0" applyNumberFormat="1" applyFont="1" applyFill="1" applyAlignment="1">
      <alignment horizontal="center" vertical="center"/>
    </xf>
    <xf numFmtId="0" fontId="9" fillId="2" borderId="0" xfId="0" applyFont="1" applyFill="1" applyAlignment="1">
      <alignment vertical="center" wrapText="1"/>
    </xf>
    <xf numFmtId="20" fontId="13" fillId="2" borderId="86" xfId="0" applyNumberFormat="1" applyFont="1" applyFill="1" applyBorder="1" applyAlignment="1">
      <alignment wrapText="1"/>
    </xf>
    <xf numFmtId="0" fontId="29" fillId="2" borderId="79" xfId="0" applyFont="1" applyFill="1" applyBorder="1" applyAlignment="1">
      <alignment wrapText="1"/>
    </xf>
    <xf numFmtId="2" fontId="29" fillId="2" borderId="65" xfId="0" applyNumberFormat="1" applyFont="1" applyFill="1" applyBorder="1" applyAlignment="1">
      <alignment horizontal="center"/>
    </xf>
    <xf numFmtId="2" fontId="29" fillId="2" borderId="14" xfId="0" applyNumberFormat="1" applyFont="1" applyFill="1" applyBorder="1" applyAlignment="1">
      <alignment horizontal="center"/>
    </xf>
    <xf numFmtId="0" fontId="29" fillId="2" borderId="86" xfId="0" applyFont="1" applyFill="1" applyBorder="1"/>
    <xf numFmtId="0" fontId="29" fillId="2" borderId="19" xfId="0" applyFont="1" applyFill="1" applyBorder="1"/>
    <xf numFmtId="0" fontId="14" fillId="2" borderId="0" xfId="0" applyFont="1" applyFill="1"/>
    <xf numFmtId="164" fontId="29" fillId="2" borderId="0" xfId="0" applyNumberFormat="1" applyFont="1" applyFill="1"/>
    <xf numFmtId="0" fontId="13" fillId="2" borderId="20" xfId="0" applyFont="1" applyFill="1" applyBorder="1" applyAlignment="1">
      <alignment vertical="top" wrapText="1"/>
    </xf>
    <xf numFmtId="0" fontId="9" fillId="2" borderId="45" xfId="0" applyFont="1" applyFill="1" applyBorder="1" applyAlignment="1">
      <alignment horizontal="center" vertical="center" wrapText="1"/>
    </xf>
    <xf numFmtId="0" fontId="29" fillId="2" borderId="0" xfId="0" applyFont="1" applyFill="1" applyAlignment="1">
      <alignment vertical="top"/>
    </xf>
    <xf numFmtId="0" fontId="9" fillId="2" borderId="80" xfId="0" applyFont="1" applyFill="1" applyBorder="1"/>
    <xf numFmtId="0" fontId="9" fillId="2" borderId="81" xfId="0" applyFont="1" applyFill="1" applyBorder="1"/>
    <xf numFmtId="0" fontId="13" fillId="2" borderId="44" xfId="0" applyFont="1" applyFill="1" applyBorder="1"/>
    <xf numFmtId="0" fontId="9" fillId="2" borderId="46"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29" fillId="2" borderId="39" xfId="0" applyFont="1" applyFill="1" applyBorder="1"/>
    <xf numFmtId="9" fontId="29" fillId="2" borderId="40" xfId="0" applyNumberFormat="1" applyFont="1" applyFill="1" applyBorder="1" applyAlignment="1">
      <alignment horizontal="center"/>
    </xf>
    <xf numFmtId="9" fontId="29" fillId="2" borderId="13" xfId="0" applyNumberFormat="1" applyFont="1" applyFill="1" applyBorder="1" applyAlignment="1">
      <alignment horizontal="center"/>
    </xf>
    <xf numFmtId="2" fontId="9" fillId="2" borderId="13" xfId="0" applyNumberFormat="1" applyFont="1" applyFill="1" applyBorder="1" applyAlignment="1">
      <alignment horizontal="center"/>
    </xf>
    <xf numFmtId="9" fontId="29" fillId="2" borderId="24" xfId="0" applyNumberFormat="1" applyFont="1" applyFill="1" applyBorder="1" applyAlignment="1">
      <alignment horizontal="center"/>
    </xf>
    <xf numFmtId="2" fontId="9" fillId="2" borderId="26" xfId="0" applyNumberFormat="1" applyFont="1" applyFill="1" applyBorder="1" applyAlignment="1">
      <alignment horizontal="center"/>
    </xf>
    <xf numFmtId="0" fontId="13" fillId="2" borderId="23" xfId="0" applyFont="1" applyFill="1" applyBorder="1"/>
    <xf numFmtId="0" fontId="13" fillId="2" borderId="43" xfId="0" applyFont="1" applyFill="1" applyBorder="1"/>
    <xf numFmtId="0" fontId="29" fillId="4" borderId="18" xfId="0" applyFont="1" applyFill="1" applyBorder="1" applyAlignment="1" applyProtection="1">
      <alignment wrapText="1"/>
      <protection locked="0"/>
    </xf>
    <xf numFmtId="0" fontId="29" fillId="2" borderId="18" xfId="0" applyFont="1" applyFill="1" applyBorder="1" applyAlignment="1" applyProtection="1">
      <alignment wrapText="1"/>
      <protection locked="0"/>
    </xf>
    <xf numFmtId="0" fontId="29" fillId="4" borderId="28" xfId="0" applyFont="1" applyFill="1" applyBorder="1" applyAlignment="1" applyProtection="1">
      <alignment wrapText="1"/>
      <protection locked="0"/>
    </xf>
    <xf numFmtId="2" fontId="29" fillId="4" borderId="13" xfId="0" applyNumberFormat="1" applyFont="1" applyFill="1" applyBorder="1" applyAlignment="1" applyProtection="1">
      <alignment horizontal="center"/>
      <protection locked="0"/>
    </xf>
    <xf numFmtId="0" fontId="21" fillId="2" borderId="0" xfId="0" applyFont="1" applyFill="1" applyAlignment="1">
      <alignment vertical="center"/>
    </xf>
    <xf numFmtId="0" fontId="9" fillId="2" borderId="90" xfId="0" applyFont="1" applyFill="1" applyBorder="1" applyAlignment="1">
      <alignment horizontal="center"/>
    </xf>
    <xf numFmtId="0" fontId="9" fillId="2" borderId="91" xfId="0" applyFont="1" applyFill="1" applyBorder="1" applyAlignment="1">
      <alignment horizontal="center"/>
    </xf>
    <xf numFmtId="0" fontId="9" fillId="2" borderId="92" xfId="0" applyFont="1" applyFill="1" applyBorder="1" applyAlignment="1">
      <alignment horizontal="center"/>
    </xf>
    <xf numFmtId="0" fontId="9" fillId="2" borderId="93" xfId="0" applyFont="1" applyFill="1" applyBorder="1" applyAlignment="1">
      <alignment horizontal="center"/>
    </xf>
    <xf numFmtId="0" fontId="9" fillId="2" borderId="94" xfId="0" applyFont="1" applyFill="1" applyBorder="1" applyAlignment="1">
      <alignment vertical="center"/>
    </xf>
    <xf numFmtId="0" fontId="29" fillId="2" borderId="95" xfId="0" applyFont="1" applyFill="1" applyBorder="1" applyAlignment="1">
      <alignment vertical="center"/>
    </xf>
    <xf numFmtId="0" fontId="9" fillId="2" borderId="97" xfId="0" applyFont="1" applyFill="1" applyBorder="1" applyAlignment="1">
      <alignment horizontal="left"/>
    </xf>
    <xf numFmtId="0" fontId="29" fillId="2" borderId="31" xfId="0" applyFont="1" applyFill="1" applyBorder="1"/>
    <xf numFmtId="168" fontId="13" fillId="2" borderId="13" xfId="0" applyNumberFormat="1" applyFont="1" applyFill="1" applyBorder="1" applyAlignment="1">
      <alignment horizontal="center"/>
    </xf>
    <xf numFmtId="14" fontId="13" fillId="2" borderId="96" xfId="0" applyNumberFormat="1" applyFont="1" applyFill="1" applyBorder="1" applyAlignment="1">
      <alignment horizontal="center"/>
    </xf>
    <xf numFmtId="0" fontId="9" fillId="2" borderId="97" xfId="0" applyFont="1" applyFill="1" applyBorder="1" applyAlignment="1">
      <alignment vertical="center"/>
    </xf>
    <xf numFmtId="0" fontId="13" fillId="2" borderId="89" xfId="0" applyFont="1" applyFill="1" applyBorder="1" applyAlignment="1">
      <alignment vertical="center"/>
    </xf>
    <xf numFmtId="0" fontId="13" fillId="2" borderId="100" xfId="0" applyFont="1" applyFill="1" applyBorder="1" applyAlignment="1">
      <alignment vertical="center"/>
    </xf>
    <xf numFmtId="0" fontId="9" fillId="2" borderId="73" xfId="0" applyFont="1" applyFill="1" applyBorder="1" applyAlignment="1">
      <alignment vertical="center"/>
    </xf>
    <xf numFmtId="0" fontId="29" fillId="2" borderId="73" xfId="0" applyFont="1" applyFill="1" applyBorder="1" applyAlignment="1">
      <alignment vertical="center"/>
    </xf>
    <xf numFmtId="0" fontId="13" fillId="2" borderId="34" xfId="0" applyFont="1" applyFill="1" applyBorder="1" applyAlignment="1">
      <alignment horizontal="center"/>
    </xf>
    <xf numFmtId="0" fontId="13" fillId="2" borderId="0" xfId="0" applyFont="1" applyFill="1" applyAlignment="1">
      <alignment horizontal="center"/>
    </xf>
    <xf numFmtId="0" fontId="13" fillId="2" borderId="29" xfId="0" applyFont="1" applyFill="1" applyBorder="1" applyAlignment="1">
      <alignment vertical="center"/>
    </xf>
    <xf numFmtId="0" fontId="9" fillId="2" borderId="32" xfId="0" applyFont="1" applyFill="1" applyBorder="1" applyAlignment="1">
      <alignment horizontal="center" vertical="center"/>
    </xf>
    <xf numFmtId="0" fontId="9" fillId="2" borderId="29" xfId="0" applyFont="1" applyFill="1" applyBorder="1" applyAlignment="1">
      <alignment vertical="center" wrapText="1"/>
    </xf>
    <xf numFmtId="0" fontId="20" fillId="2" borderId="30" xfId="0" applyFont="1" applyFill="1" applyBorder="1" applyAlignment="1">
      <alignment vertical="top" wrapText="1"/>
    </xf>
    <xf numFmtId="0" fontId="13" fillId="2" borderId="30" xfId="0" applyFont="1" applyFill="1" applyBorder="1" applyAlignment="1">
      <alignment horizontal="center" vertical="center"/>
    </xf>
    <xf numFmtId="0" fontId="13" fillId="2" borderId="27" xfId="0" applyFont="1" applyFill="1" applyBorder="1" applyAlignment="1">
      <alignment vertical="center"/>
    </xf>
    <xf numFmtId="0" fontId="29" fillId="2" borderId="27" xfId="0" applyFont="1" applyFill="1" applyBorder="1" applyAlignment="1">
      <alignment vertical="center"/>
    </xf>
    <xf numFmtId="0" fontId="29" fillId="2" borderId="0" xfId="0" applyFont="1" applyFill="1" applyAlignment="1">
      <alignment vertical="center" wrapText="1"/>
    </xf>
    <xf numFmtId="0" fontId="20" fillId="2" borderId="30" xfId="0" applyFont="1" applyFill="1" applyBorder="1" applyAlignment="1">
      <alignment horizontal="center" vertical="center" wrapText="1"/>
    </xf>
    <xf numFmtId="0" fontId="13" fillId="2" borderId="27" xfId="0" applyFont="1" applyFill="1" applyBorder="1" applyAlignment="1" applyProtection="1">
      <alignment vertical="center"/>
      <protection hidden="1"/>
    </xf>
    <xf numFmtId="0" fontId="29" fillId="2" borderId="27" xfId="0" applyFont="1" applyFill="1" applyBorder="1" applyAlignment="1" applyProtection="1">
      <alignment vertical="center"/>
      <protection hidden="1"/>
    </xf>
    <xf numFmtId="0" fontId="29" fillId="2" borderId="0" xfId="0" applyFont="1" applyFill="1" applyAlignment="1" applyProtection="1">
      <alignment vertical="center"/>
      <protection hidden="1"/>
    </xf>
    <xf numFmtId="2" fontId="9" fillId="2" borderId="0" xfId="0" applyNumberFormat="1" applyFont="1" applyFill="1" applyAlignment="1">
      <alignment horizontal="center" vertical="center"/>
    </xf>
    <xf numFmtId="0" fontId="13" fillId="2" borderId="35" xfId="0" applyFont="1" applyFill="1" applyBorder="1" applyAlignment="1">
      <alignment vertical="center"/>
    </xf>
    <xf numFmtId="0" fontId="9" fillId="2" borderId="34" xfId="0" applyFont="1" applyFill="1" applyBorder="1" applyAlignment="1">
      <alignment vertical="center"/>
    </xf>
    <xf numFmtId="0" fontId="13" fillId="2" borderId="34" xfId="0" applyFont="1" applyFill="1" applyBorder="1" applyAlignment="1">
      <alignment vertical="center"/>
    </xf>
    <xf numFmtId="0" fontId="16" fillId="2" borderId="0" xfId="0" applyFont="1" applyFill="1" applyAlignment="1">
      <alignment horizontal="left" vertical="center"/>
    </xf>
    <xf numFmtId="0" fontId="9" fillId="2" borderId="9" xfId="0" applyFont="1" applyFill="1" applyBorder="1" applyAlignment="1">
      <alignment horizontal="center" vertical="center"/>
    </xf>
    <xf numFmtId="0" fontId="20" fillId="2" borderId="0" xfId="0" applyFont="1" applyFill="1" applyAlignment="1">
      <alignment horizontal="center" vertical="center" wrapText="1"/>
    </xf>
    <xf numFmtId="0" fontId="13" fillId="2" borderId="22" xfId="0" applyFont="1" applyFill="1" applyBorder="1" applyAlignment="1">
      <alignment vertical="center" wrapText="1"/>
    </xf>
    <xf numFmtId="0" fontId="9" fillId="2" borderId="58" xfId="0" applyFont="1" applyFill="1" applyBorder="1" applyAlignment="1">
      <alignment horizontal="center" vertical="center" wrapText="1"/>
    </xf>
    <xf numFmtId="0" fontId="9" fillId="2" borderId="43" xfId="0" applyFont="1" applyFill="1" applyBorder="1"/>
    <xf numFmtId="0" fontId="21" fillId="2" borderId="0" xfId="0" applyFont="1" applyFill="1"/>
    <xf numFmtId="0" fontId="10" fillId="2" borderId="0" xfId="0" applyFont="1" applyFill="1" applyAlignment="1">
      <alignment vertical="center"/>
    </xf>
    <xf numFmtId="0" fontId="9" fillId="2" borderId="9" xfId="0" applyFont="1" applyFill="1" applyBorder="1" applyAlignment="1">
      <alignment vertical="center" wrapText="1"/>
    </xf>
    <xf numFmtId="4" fontId="29" fillId="2" borderId="13" xfId="0" applyNumberFormat="1" applyFont="1" applyFill="1" applyBorder="1" applyAlignment="1">
      <alignment horizontal="center"/>
    </xf>
    <xf numFmtId="1" fontId="27" fillId="2" borderId="0" xfId="0" applyNumberFormat="1" applyFont="1" applyFill="1"/>
    <xf numFmtId="0" fontId="9" fillId="2" borderId="0" xfId="0" applyFont="1" applyFill="1" applyAlignment="1">
      <alignment horizontal="center" vertical="center" wrapText="1"/>
    </xf>
    <xf numFmtId="166" fontId="27" fillId="2" borderId="0" xfId="0" applyNumberFormat="1" applyFont="1" applyFill="1"/>
    <xf numFmtId="1" fontId="27" fillId="2" borderId="13" xfId="0" applyNumberFormat="1" applyFont="1" applyFill="1" applyBorder="1" applyAlignment="1">
      <alignment horizontal="center"/>
    </xf>
    <xf numFmtId="4" fontId="27" fillId="2" borderId="14" xfId="0" applyNumberFormat="1" applyFont="1" applyFill="1" applyBorder="1" applyAlignment="1">
      <alignment horizontal="center"/>
    </xf>
    <xf numFmtId="166" fontId="27" fillId="2" borderId="14" xfId="0" applyNumberFormat="1" applyFont="1" applyFill="1" applyBorder="1" applyAlignment="1">
      <alignment horizontal="right"/>
    </xf>
    <xf numFmtId="0" fontId="9" fillId="2" borderId="42" xfId="0" applyFont="1" applyFill="1" applyBorder="1" applyAlignment="1">
      <alignment horizontal="left"/>
    </xf>
    <xf numFmtId="164" fontId="27" fillId="2" borderId="0" xfId="0" applyNumberFormat="1" applyFont="1" applyFill="1"/>
    <xf numFmtId="0" fontId="12" fillId="2" borderId="0" xfId="0" applyFont="1" applyFill="1"/>
    <xf numFmtId="0" fontId="9" fillId="2" borderId="48" xfId="0" applyFont="1" applyFill="1" applyBorder="1" applyAlignment="1">
      <alignment horizontal="center" vertical="center" wrapText="1"/>
    </xf>
    <xf numFmtId="0" fontId="9" fillId="2" borderId="42" xfId="0" applyFont="1" applyFill="1" applyBorder="1"/>
    <xf numFmtId="0" fontId="27" fillId="2" borderId="0" xfId="0" applyFont="1" applyFill="1" applyAlignment="1">
      <alignment vertical="top"/>
    </xf>
    <xf numFmtId="164" fontId="27" fillId="2" borderId="0" xfId="0" applyNumberFormat="1" applyFont="1" applyFill="1" applyAlignment="1">
      <alignment horizontal="center"/>
    </xf>
    <xf numFmtId="0" fontId="27" fillId="2" borderId="20" xfId="0" applyFont="1" applyFill="1" applyBorder="1"/>
    <xf numFmtId="0" fontId="9" fillId="2" borderId="10" xfId="0" applyFont="1" applyFill="1" applyBorder="1" applyAlignment="1">
      <alignment horizontal="center"/>
    </xf>
    <xf numFmtId="0" fontId="9" fillId="2" borderId="11" xfId="0" applyFont="1" applyFill="1" applyBorder="1" applyAlignment="1">
      <alignment horizontal="center"/>
    </xf>
    <xf numFmtId="0" fontId="29" fillId="2" borderId="64" xfId="0" applyFont="1" applyFill="1" applyBorder="1" applyAlignment="1">
      <alignment vertical="center"/>
    </xf>
    <xf numFmtId="10" fontId="13" fillId="2" borderId="32" xfId="0" applyNumberFormat="1" applyFont="1" applyFill="1" applyBorder="1" applyAlignment="1">
      <alignment horizontal="center" vertical="center"/>
    </xf>
    <xf numFmtId="10" fontId="13" fillId="2" borderId="65" xfId="0" applyNumberFormat="1" applyFont="1" applyFill="1" applyBorder="1" applyAlignment="1">
      <alignment horizontal="center" vertical="center"/>
    </xf>
    <xf numFmtId="0" fontId="13" fillId="2" borderId="22" xfId="0" applyFont="1" applyFill="1" applyBorder="1" applyAlignment="1">
      <alignment horizontal="left" vertical="center" wrapText="1"/>
    </xf>
    <xf numFmtId="0" fontId="13" fillId="2" borderId="12" xfId="0" applyFont="1" applyFill="1" applyBorder="1" applyAlignment="1">
      <alignment horizontal="left" vertical="center"/>
    </xf>
    <xf numFmtId="10" fontId="29" fillId="0" borderId="13" xfId="0" applyNumberFormat="1" applyFont="1" applyBorder="1" applyAlignment="1">
      <alignment horizontal="center" vertical="center"/>
    </xf>
    <xf numFmtId="0" fontId="13" fillId="2" borderId="22" xfId="0" applyFont="1" applyFill="1" applyBorder="1" applyAlignment="1">
      <alignment horizontal="left" vertical="center"/>
    </xf>
    <xf numFmtId="0" fontId="13" fillId="2" borderId="22" xfId="3" applyFill="1" applyBorder="1" applyAlignment="1">
      <alignment horizontal="left" vertical="center"/>
    </xf>
    <xf numFmtId="0" fontId="29" fillId="2" borderId="54" xfId="0" applyFont="1" applyFill="1" applyBorder="1" applyAlignment="1">
      <alignment horizontal="left" vertical="center"/>
    </xf>
    <xf numFmtId="0" fontId="13" fillId="2" borderId="23" xfId="0" applyFont="1" applyFill="1" applyBorder="1" applyAlignment="1">
      <alignment horizontal="left" vertical="center"/>
    </xf>
    <xf numFmtId="0" fontId="7" fillId="2" borderId="0" xfId="0" applyFont="1" applyFill="1" applyAlignment="1">
      <alignment horizontal="justify" wrapText="1"/>
    </xf>
    <xf numFmtId="0" fontId="27" fillId="2" borderId="9" xfId="0" applyFont="1" applyFill="1" applyBorder="1"/>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12" xfId="0" applyFont="1" applyFill="1" applyBorder="1" applyAlignment="1">
      <alignment vertical="center"/>
    </xf>
    <xf numFmtId="0" fontId="13" fillId="2" borderId="56" xfId="0" applyFont="1" applyFill="1" applyBorder="1" applyAlignment="1">
      <alignment vertical="center"/>
    </xf>
    <xf numFmtId="0" fontId="9" fillId="2" borderId="56" xfId="0" applyFont="1" applyFill="1" applyBorder="1" applyAlignment="1">
      <alignment vertical="center"/>
    </xf>
    <xf numFmtId="0" fontId="9" fillId="2" borderId="15" xfId="0" applyFont="1" applyFill="1" applyBorder="1" applyAlignment="1">
      <alignment vertical="center"/>
    </xf>
    <xf numFmtId="9" fontId="27" fillId="2" borderId="0" xfId="0" applyNumberFormat="1" applyFont="1" applyFill="1"/>
    <xf numFmtId="0" fontId="31" fillId="2" borderId="0" xfId="0" applyFont="1" applyFill="1"/>
    <xf numFmtId="0" fontId="27" fillId="2" borderId="57" xfId="0" applyFont="1" applyFill="1" applyBorder="1" applyAlignment="1">
      <alignment horizontal="center" vertical="center"/>
    </xf>
    <xf numFmtId="0" fontId="10" fillId="2" borderId="36" xfId="0" applyFont="1" applyFill="1" applyBorder="1" applyAlignment="1">
      <alignment horizontal="center" vertical="center" wrapText="1"/>
    </xf>
    <xf numFmtId="0" fontId="13" fillId="2" borderId="54" xfId="0" applyFont="1" applyFill="1" applyBorder="1" applyAlignment="1">
      <alignment vertical="center" wrapText="1"/>
    </xf>
    <xf numFmtId="10" fontId="29" fillId="2" borderId="59" xfId="0" applyNumberFormat="1" applyFont="1" applyFill="1" applyBorder="1" applyAlignment="1">
      <alignment horizontal="center" vertical="center"/>
    </xf>
    <xf numFmtId="0" fontId="13" fillId="2" borderId="60" xfId="0" applyFont="1" applyFill="1" applyBorder="1" applyAlignment="1">
      <alignment vertical="center" wrapText="1"/>
    </xf>
    <xf numFmtId="10" fontId="29" fillId="2" borderId="61" xfId="0" applyNumberFormat="1" applyFont="1" applyFill="1" applyBorder="1" applyAlignment="1">
      <alignment horizontal="center" vertical="center"/>
    </xf>
    <xf numFmtId="0" fontId="9" fillId="2" borderId="23" xfId="0" applyFont="1" applyFill="1" applyBorder="1" applyAlignment="1">
      <alignment vertical="center"/>
    </xf>
    <xf numFmtId="0" fontId="9" fillId="2" borderId="43" xfId="0" applyFont="1" applyFill="1" applyBorder="1" applyAlignment="1">
      <alignment vertical="center"/>
    </xf>
    <xf numFmtId="0" fontId="5" fillId="2" borderId="0" xfId="0" applyFont="1" applyFill="1" applyProtection="1">
      <protection hidden="1"/>
    </xf>
    <xf numFmtId="0" fontId="20" fillId="2" borderId="0" xfId="0" applyFont="1" applyFill="1" applyProtection="1">
      <protection hidden="1"/>
    </xf>
    <xf numFmtId="0" fontId="7" fillId="2" borderId="0" xfId="0" applyFont="1" applyFill="1" applyProtection="1">
      <protection hidden="1"/>
    </xf>
    <xf numFmtId="0" fontId="9" fillId="2" borderId="0" xfId="0" applyFont="1" applyFill="1" applyAlignment="1" applyProtection="1">
      <alignment vertical="center"/>
      <protection hidden="1"/>
    </xf>
    <xf numFmtId="4" fontId="29" fillId="2" borderId="102" xfId="0" applyNumberFormat="1" applyFont="1" applyFill="1" applyBorder="1" applyAlignment="1" applyProtection="1">
      <alignment vertical="center"/>
      <protection hidden="1"/>
    </xf>
    <xf numFmtId="166" fontId="13" fillId="4" borderId="103" xfId="0" applyNumberFormat="1" applyFont="1" applyFill="1" applyBorder="1" applyAlignment="1" applyProtection="1">
      <alignment horizontal="center" vertical="center"/>
      <protection locked="0" hidden="1"/>
    </xf>
    <xf numFmtId="0" fontId="16" fillId="2" borderId="0" xfId="0" applyFont="1" applyFill="1" applyAlignment="1" applyProtection="1">
      <alignment horizontal="left" vertical="center"/>
      <protection hidden="1"/>
    </xf>
    <xf numFmtId="0" fontId="9" fillId="2" borderId="0" xfId="0" applyFont="1" applyFill="1" applyAlignment="1" applyProtection="1">
      <alignment horizontal="left" vertical="top"/>
      <protection hidden="1"/>
    </xf>
    <xf numFmtId="0" fontId="9" fillId="2" borderId="9" xfId="0" applyFont="1" applyFill="1" applyBorder="1" applyAlignment="1" applyProtection="1">
      <alignment horizontal="center" vertical="center" wrapText="1"/>
      <protection hidden="1"/>
    </xf>
    <xf numFmtId="0" fontId="9" fillId="2" borderId="10" xfId="0" applyFont="1" applyFill="1" applyBorder="1" applyAlignment="1" applyProtection="1">
      <alignment horizontal="center" vertical="center" wrapText="1"/>
      <protection hidden="1"/>
    </xf>
    <xf numFmtId="0" fontId="9" fillId="2" borderId="11" xfId="0" applyFont="1" applyFill="1" applyBorder="1" applyAlignment="1" applyProtection="1">
      <alignment horizontal="center" vertical="center" wrapText="1"/>
      <protection hidden="1"/>
    </xf>
    <xf numFmtId="0" fontId="9" fillId="2" borderId="112" xfId="0" applyFont="1" applyFill="1" applyBorder="1" applyAlignment="1" applyProtection="1">
      <alignment vertical="center"/>
      <protection hidden="1"/>
    </xf>
    <xf numFmtId="0" fontId="9" fillId="2" borderId="20" xfId="0" applyFont="1" applyFill="1" applyBorder="1" applyAlignment="1" applyProtection="1">
      <alignment horizontal="center" vertical="center" wrapText="1"/>
      <protection hidden="1"/>
    </xf>
    <xf numFmtId="0" fontId="9" fillId="2" borderId="21" xfId="0" applyFont="1" applyFill="1" applyBorder="1" applyAlignment="1" applyProtection="1">
      <alignment horizontal="center" vertical="center" wrapText="1"/>
      <protection hidden="1"/>
    </xf>
    <xf numFmtId="0" fontId="29" fillId="2" borderId="0" xfId="0" applyFont="1" applyFill="1" applyAlignment="1" applyProtection="1">
      <alignment horizontal="center" vertical="top" wrapText="1"/>
      <protection hidden="1"/>
    </xf>
    <xf numFmtId="166" fontId="29" fillId="4" borderId="13" xfId="0" applyNumberFormat="1" applyFont="1" applyFill="1" applyBorder="1" applyAlignment="1" applyProtection="1">
      <alignment horizontal="center"/>
      <protection locked="0" hidden="1"/>
    </xf>
    <xf numFmtId="1" fontId="29" fillId="4" borderId="13" xfId="0" applyNumberFormat="1" applyFont="1" applyFill="1" applyBorder="1" applyAlignment="1" applyProtection="1">
      <alignment horizontal="center"/>
      <protection locked="0" hidden="1"/>
    </xf>
    <xf numFmtId="4" fontId="29" fillId="2" borderId="32" xfId="0" applyNumberFormat="1" applyFont="1" applyFill="1" applyBorder="1" applyAlignment="1" applyProtection="1">
      <alignment horizontal="center"/>
      <protection hidden="1"/>
    </xf>
    <xf numFmtId="0" fontId="9" fillId="2" borderId="23" xfId="0" applyFont="1" applyFill="1" applyBorder="1" applyProtection="1">
      <protection hidden="1"/>
    </xf>
    <xf numFmtId="0" fontId="9" fillId="2" borderId="19" xfId="0" applyFont="1" applyFill="1" applyBorder="1" applyProtection="1">
      <protection hidden="1"/>
    </xf>
    <xf numFmtId="4" fontId="9" fillId="2" borderId="16" xfId="0" applyNumberFormat="1" applyFont="1" applyFill="1" applyBorder="1" applyProtection="1">
      <protection hidden="1"/>
    </xf>
    <xf numFmtId="0" fontId="9" fillId="2" borderId="84" xfId="0" applyFont="1" applyFill="1" applyBorder="1" applyAlignment="1" applyProtection="1">
      <alignment horizontal="center" vertical="center" wrapText="1"/>
      <protection hidden="1"/>
    </xf>
    <xf numFmtId="0" fontId="9" fillId="2" borderId="14" xfId="0" applyFont="1" applyFill="1" applyBorder="1" applyAlignment="1" applyProtection="1">
      <alignment horizontal="center" vertical="center" wrapText="1"/>
      <protection hidden="1"/>
    </xf>
    <xf numFmtId="166" fontId="13" fillId="4" borderId="51" xfId="0" applyNumberFormat="1" applyFont="1" applyFill="1" applyBorder="1" applyAlignment="1" applyProtection="1">
      <alignment horizontal="center"/>
      <protection locked="0" hidden="1"/>
    </xf>
    <xf numFmtId="0" fontId="9" fillId="2" borderId="106" xfId="0" applyFont="1" applyFill="1" applyBorder="1" applyAlignment="1" applyProtection="1">
      <alignment horizontal="center" vertical="center" wrapText="1"/>
      <protection hidden="1"/>
    </xf>
    <xf numFmtId="0" fontId="9" fillId="2" borderId="107" xfId="0" applyFont="1" applyFill="1" applyBorder="1" applyAlignment="1" applyProtection="1">
      <alignment horizontal="center" vertical="center" wrapText="1"/>
      <protection hidden="1"/>
    </xf>
    <xf numFmtId="4" fontId="29" fillId="2" borderId="108" xfId="0" applyNumberFormat="1" applyFont="1" applyFill="1" applyBorder="1" applyAlignment="1" applyProtection="1">
      <alignment horizontal="center" vertical="center"/>
      <protection hidden="1"/>
    </xf>
    <xf numFmtId="166" fontId="13" fillId="4" borderId="109" xfId="0" applyNumberFormat="1" applyFont="1" applyFill="1" applyBorder="1" applyAlignment="1" applyProtection="1">
      <alignment horizontal="center" vertical="center"/>
      <protection locked="0" hidden="1"/>
    </xf>
    <xf numFmtId="4" fontId="29" fillId="2" borderId="110" xfId="0" applyNumberFormat="1" applyFont="1" applyFill="1" applyBorder="1" applyAlignment="1" applyProtection="1">
      <alignment horizontal="center" vertical="center"/>
      <protection hidden="1"/>
    </xf>
    <xf numFmtId="166" fontId="13" fillId="4" borderId="111" xfId="0" applyNumberFormat="1" applyFont="1" applyFill="1" applyBorder="1" applyAlignment="1" applyProtection="1">
      <alignment horizontal="center" vertical="center"/>
      <protection locked="0" hidden="1"/>
    </xf>
    <xf numFmtId="0" fontId="20" fillId="2" borderId="0" xfId="0" applyFont="1" applyFill="1" applyAlignment="1" applyProtection="1">
      <alignment horizontal="center" vertical="center"/>
      <protection hidden="1"/>
    </xf>
    <xf numFmtId="0" fontId="9" fillId="2" borderId="13" xfId="0" applyFont="1" applyFill="1" applyBorder="1" applyAlignment="1" applyProtection="1">
      <alignment horizontal="center" vertical="center" wrapText="1"/>
      <protection hidden="1"/>
    </xf>
    <xf numFmtId="166" fontId="29" fillId="4" borderId="51" xfId="0" applyNumberFormat="1" applyFont="1" applyFill="1" applyBorder="1" applyAlignment="1" applyProtection="1">
      <alignment horizontal="center"/>
      <protection locked="0" hidden="1"/>
    </xf>
    <xf numFmtId="4" fontId="29" fillId="2" borderId="0" xfId="0" applyNumberFormat="1" applyFont="1" applyFill="1" applyProtection="1">
      <protection hidden="1"/>
    </xf>
    <xf numFmtId="0" fontId="9" fillId="2" borderId="9" xfId="0" applyFont="1" applyFill="1" applyBorder="1" applyAlignment="1" applyProtection="1">
      <alignment horizontal="center" vertical="center"/>
      <protection hidden="1"/>
    </xf>
    <xf numFmtId="166" fontId="29" fillId="4" borderId="14" xfId="0" applyNumberFormat="1" applyFont="1" applyFill="1" applyBorder="1" applyAlignment="1" applyProtection="1">
      <alignment horizontal="center"/>
      <protection locked="0" hidden="1"/>
    </xf>
    <xf numFmtId="0" fontId="20" fillId="2" borderId="0" xfId="0" applyFont="1" applyFill="1" applyAlignment="1" applyProtection="1">
      <alignment horizontal="center" vertical="center" wrapText="1"/>
      <protection hidden="1"/>
    </xf>
    <xf numFmtId="0" fontId="29" fillId="2" borderId="20" xfId="0" applyFont="1" applyFill="1" applyBorder="1" applyProtection="1">
      <protection hidden="1"/>
    </xf>
    <xf numFmtId="0" fontId="29" fillId="2" borderId="27" xfId="0" applyFont="1" applyFill="1" applyBorder="1" applyAlignment="1" applyProtection="1">
      <alignment horizontal="center"/>
      <protection hidden="1"/>
    </xf>
    <xf numFmtId="0" fontId="29" fillId="2" borderId="14" xfId="0" applyFont="1" applyFill="1" applyBorder="1" applyAlignment="1" applyProtection="1">
      <alignment horizontal="center"/>
      <protection hidden="1"/>
    </xf>
    <xf numFmtId="0" fontId="29" fillId="2" borderId="64" xfId="0" applyFont="1" applyFill="1" applyBorder="1" applyAlignment="1" applyProtection="1">
      <alignment vertical="center" wrapText="1"/>
      <protection hidden="1"/>
    </xf>
    <xf numFmtId="0" fontId="29" fillId="2" borderId="22" xfId="0" applyFont="1" applyFill="1" applyBorder="1" applyAlignment="1" applyProtection="1">
      <alignment vertical="center" wrapText="1"/>
      <protection hidden="1"/>
    </xf>
    <xf numFmtId="10" fontId="29" fillId="4" borderId="27" xfId="1" applyNumberFormat="1" applyFont="1" applyFill="1" applyBorder="1" applyAlignment="1" applyProtection="1">
      <alignment horizontal="center" vertical="center"/>
      <protection locked="0" hidden="1"/>
    </xf>
    <xf numFmtId="0" fontId="13" fillId="2" borderId="22" xfId="0" applyFont="1" applyFill="1" applyBorder="1" applyAlignment="1" applyProtection="1">
      <alignment vertical="center" wrapText="1"/>
      <protection hidden="1"/>
    </xf>
    <xf numFmtId="10" fontId="29" fillId="0" borderId="27" xfId="1" applyNumberFormat="1" applyFont="1" applyFill="1" applyBorder="1" applyAlignment="1" applyProtection="1">
      <alignment horizontal="center" vertical="center"/>
      <protection hidden="1"/>
    </xf>
    <xf numFmtId="0" fontId="29" fillId="2" borderId="54" xfId="0" applyFont="1" applyFill="1" applyBorder="1" applyAlignment="1" applyProtection="1">
      <alignment vertical="center" wrapText="1"/>
      <protection hidden="1"/>
    </xf>
    <xf numFmtId="10" fontId="29" fillId="4" borderId="0" xfId="1" applyNumberFormat="1" applyFont="1" applyFill="1" applyBorder="1" applyAlignment="1" applyProtection="1">
      <alignment horizontal="center" vertical="center"/>
      <protection locked="0" hidden="1"/>
    </xf>
    <xf numFmtId="0" fontId="13" fillId="2" borderId="23" xfId="0" applyFont="1" applyFill="1" applyBorder="1" applyAlignment="1" applyProtection="1">
      <alignment vertical="center" wrapText="1"/>
      <protection hidden="1"/>
    </xf>
    <xf numFmtId="10" fontId="29" fillId="4" borderId="19" xfId="1" applyNumberFormat="1" applyFont="1" applyFill="1" applyBorder="1" applyAlignment="1" applyProtection="1">
      <alignment horizontal="center" vertical="center"/>
      <protection locked="0" hidden="1"/>
    </xf>
    <xf numFmtId="0" fontId="29" fillId="2" borderId="9" xfId="0" applyFont="1" applyFill="1" applyBorder="1" applyProtection="1">
      <protection hidden="1"/>
    </xf>
    <xf numFmtId="0" fontId="13" fillId="2" borderId="56" xfId="0" applyFont="1" applyFill="1" applyBorder="1" applyAlignment="1" applyProtection="1">
      <alignment wrapText="1"/>
      <protection hidden="1"/>
    </xf>
    <xf numFmtId="0" fontId="9" fillId="2" borderId="56" xfId="0" applyFont="1" applyFill="1" applyBorder="1" applyProtection="1">
      <protection hidden="1"/>
    </xf>
    <xf numFmtId="0" fontId="29" fillId="2" borderId="57" xfId="0" applyFont="1" applyFill="1" applyBorder="1" applyAlignment="1" applyProtection="1">
      <alignment horizontal="center" vertical="center"/>
      <protection hidden="1"/>
    </xf>
    <xf numFmtId="0" fontId="9" fillId="2" borderId="36" xfId="0" applyFont="1" applyFill="1" applyBorder="1" applyAlignment="1" applyProtection="1">
      <alignment horizontal="center" vertical="center" wrapText="1"/>
      <protection hidden="1"/>
    </xf>
    <xf numFmtId="0" fontId="9" fillId="2" borderId="37" xfId="0" applyFont="1" applyFill="1" applyBorder="1" applyAlignment="1" applyProtection="1">
      <alignment horizontal="center" vertical="center" wrapText="1"/>
      <protection hidden="1"/>
    </xf>
    <xf numFmtId="0" fontId="9" fillId="2" borderId="58" xfId="0" applyFont="1" applyFill="1" applyBorder="1" applyAlignment="1" applyProtection="1">
      <alignment horizontal="center" vertical="center" wrapText="1"/>
      <protection hidden="1"/>
    </xf>
    <xf numFmtId="0" fontId="13" fillId="2" borderId="54" xfId="0" applyFont="1" applyFill="1" applyBorder="1" applyAlignment="1" applyProtection="1">
      <alignment wrapText="1"/>
      <protection hidden="1"/>
    </xf>
    <xf numFmtId="10" fontId="29" fillId="2" borderId="59" xfId="0" applyNumberFormat="1" applyFont="1" applyFill="1" applyBorder="1" applyAlignment="1" applyProtection="1">
      <alignment horizontal="center"/>
      <protection hidden="1"/>
    </xf>
    <xf numFmtId="0" fontId="13" fillId="2" borderId="60" xfId="0" applyFont="1" applyFill="1" applyBorder="1" applyAlignment="1" applyProtection="1">
      <alignment wrapText="1"/>
      <protection hidden="1"/>
    </xf>
    <xf numFmtId="10" fontId="29" fillId="2" borderId="61" xfId="0" applyNumberFormat="1" applyFont="1" applyFill="1" applyBorder="1" applyAlignment="1" applyProtection="1">
      <alignment horizontal="center"/>
      <protection hidden="1"/>
    </xf>
    <xf numFmtId="0" fontId="9" fillId="2" borderId="43" xfId="0" applyFont="1" applyFill="1" applyBorder="1" applyProtection="1">
      <protection hidden="1"/>
    </xf>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2" fillId="2" borderId="0" xfId="0" applyFont="1" applyFill="1" applyAlignment="1">
      <alignment horizontal="center"/>
    </xf>
    <xf numFmtId="0" fontId="3" fillId="2" borderId="0" xfId="0" applyFont="1" applyFill="1" applyAlignment="1">
      <alignment horizontal="center" vertical="center" wrapText="1"/>
    </xf>
    <xf numFmtId="0" fontId="5" fillId="2" borderId="0" xfId="0" applyFont="1" applyFill="1" applyAlignment="1">
      <alignment horizontal="center"/>
    </xf>
    <xf numFmtId="0" fontId="37" fillId="2" borderId="0" xfId="0" applyFont="1" applyFill="1" applyAlignment="1">
      <alignment horizontal="center" vertical="center"/>
    </xf>
    <xf numFmtId="0" fontId="0" fillId="2" borderId="6" xfId="0" applyFill="1" applyBorder="1"/>
    <xf numFmtId="0" fontId="0" fillId="2" borderId="7" xfId="0" applyFill="1" applyBorder="1"/>
    <xf numFmtId="0" fontId="0" fillId="2" borderId="8" xfId="0" applyFill="1" applyBorder="1"/>
    <xf numFmtId="0" fontId="0" fillId="2" borderId="0" xfId="0" applyFill="1" applyAlignment="1">
      <alignment wrapText="1"/>
    </xf>
    <xf numFmtId="0" fontId="39" fillId="2" borderId="0" xfId="0" applyFont="1" applyFill="1" applyAlignment="1">
      <alignment horizontal="left" vertical="center"/>
    </xf>
    <xf numFmtId="0" fontId="27" fillId="2" borderId="43" xfId="0" applyFont="1" applyFill="1" applyBorder="1" applyAlignment="1">
      <alignment vertical="center"/>
    </xf>
    <xf numFmtId="10" fontId="40" fillId="2" borderId="0" xfId="0" applyNumberFormat="1" applyFont="1" applyFill="1" applyAlignment="1" applyProtection="1">
      <alignment horizontal="left"/>
      <protection hidden="1"/>
    </xf>
    <xf numFmtId="10" fontId="34" fillId="2" borderId="0" xfId="0" applyNumberFormat="1" applyFont="1" applyFill="1" applyAlignment="1">
      <alignment horizontal="left"/>
    </xf>
    <xf numFmtId="10" fontId="29" fillId="3" borderId="26" xfId="1" applyNumberFormat="1" applyFont="1" applyFill="1" applyBorder="1" applyAlignment="1" applyProtection="1">
      <alignment horizontal="center" vertical="center"/>
      <protection locked="0"/>
    </xf>
    <xf numFmtId="10" fontId="29" fillId="3" borderId="61" xfId="1" applyNumberFormat="1" applyFont="1" applyFill="1" applyBorder="1" applyAlignment="1" applyProtection="1">
      <alignment horizontal="center" vertical="center"/>
      <protection locked="0"/>
    </xf>
    <xf numFmtId="0" fontId="41" fillId="2" borderId="0" xfId="0" applyFont="1" applyFill="1"/>
    <xf numFmtId="10" fontId="29" fillId="4" borderId="26" xfId="1" applyNumberFormat="1" applyFont="1" applyFill="1" applyBorder="1" applyAlignment="1" applyProtection="1">
      <alignment horizontal="center" vertical="center"/>
      <protection locked="0"/>
    </xf>
    <xf numFmtId="10" fontId="29" fillId="4" borderId="61" xfId="1" applyNumberFormat="1" applyFont="1" applyFill="1" applyBorder="1" applyAlignment="1" applyProtection="1">
      <alignment horizontal="center" vertical="center"/>
      <protection locked="0"/>
    </xf>
    <xf numFmtId="0" fontId="29" fillId="2" borderId="43" xfId="0" applyFont="1" applyFill="1" applyBorder="1" applyProtection="1">
      <protection hidden="1"/>
    </xf>
    <xf numFmtId="0" fontId="3" fillId="2" borderId="0" xfId="0" applyFont="1" applyFill="1" applyAlignment="1">
      <alignment horizontal="center" vertical="center" wrapText="1"/>
    </xf>
    <xf numFmtId="0" fontId="6" fillId="2" borderId="0" xfId="0" applyFont="1" applyFill="1" applyAlignment="1">
      <alignment horizontal="center" vertical="center" wrapText="1"/>
    </xf>
    <xf numFmtId="49" fontId="37" fillId="3" borderId="40" xfId="0" applyNumberFormat="1" applyFont="1" applyFill="1" applyBorder="1" applyAlignment="1" applyProtection="1">
      <alignment horizontal="center" vertical="center" wrapText="1" shrinkToFit="1"/>
      <protection locked="0"/>
    </xf>
    <xf numFmtId="49" fontId="37" fillId="3" borderId="27" xfId="0" applyNumberFormat="1" applyFont="1" applyFill="1" applyBorder="1" applyAlignment="1" applyProtection="1">
      <alignment horizontal="center" vertical="center" wrapText="1" shrinkToFit="1"/>
      <protection locked="0"/>
    </xf>
    <xf numFmtId="49" fontId="37" fillId="3" borderId="18" xfId="0" applyNumberFormat="1" applyFont="1" applyFill="1" applyBorder="1" applyAlignment="1" applyProtection="1">
      <alignment horizontal="center" vertical="center" wrapText="1" shrinkToFit="1"/>
      <protection locked="0"/>
    </xf>
    <xf numFmtId="49" fontId="38" fillId="3" borderId="40" xfId="0" applyNumberFormat="1" applyFont="1" applyFill="1" applyBorder="1" applyAlignment="1" applyProtection="1">
      <alignment horizontal="center" vertical="center" shrinkToFit="1"/>
      <protection locked="0"/>
    </xf>
    <xf numFmtId="49" fontId="38" fillId="3" borderId="27" xfId="0" applyNumberFormat="1" applyFont="1" applyFill="1" applyBorder="1" applyAlignment="1" applyProtection="1">
      <alignment horizontal="center" vertical="center" shrinkToFit="1"/>
      <protection locked="0"/>
    </xf>
    <xf numFmtId="49" fontId="38" fillId="3" borderId="18" xfId="0" applyNumberFormat="1" applyFont="1" applyFill="1" applyBorder="1" applyAlignment="1" applyProtection="1">
      <alignment horizontal="center" vertical="center" shrinkToFit="1"/>
      <protection locked="0"/>
    </xf>
    <xf numFmtId="2" fontId="30" fillId="2" borderId="42" xfId="0" applyNumberFormat="1" applyFont="1" applyFill="1" applyBorder="1" applyAlignment="1" applyProtection="1">
      <alignment horizontal="center"/>
      <protection hidden="1"/>
    </xf>
    <xf numFmtId="2" fontId="30" fillId="2" borderId="43" xfId="0" applyNumberFormat="1" applyFont="1" applyFill="1" applyBorder="1" applyAlignment="1" applyProtection="1">
      <alignment horizontal="center"/>
      <protection hidden="1"/>
    </xf>
    <xf numFmtId="14" fontId="13" fillId="3" borderId="40" xfId="0" applyNumberFormat="1" applyFont="1" applyFill="1" applyBorder="1" applyAlignment="1" applyProtection="1">
      <alignment horizontal="center" vertical="center"/>
      <protection locked="0"/>
    </xf>
    <xf numFmtId="14" fontId="13" fillId="3" borderId="18" xfId="0" applyNumberFormat="1" applyFont="1" applyFill="1" applyBorder="1" applyAlignment="1" applyProtection="1">
      <alignment horizontal="center" vertical="center"/>
      <protection locked="0"/>
    </xf>
    <xf numFmtId="0" fontId="9" fillId="2" borderId="3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21" xfId="0" applyFont="1" applyFill="1" applyBorder="1" applyAlignment="1">
      <alignment horizontal="center" vertical="center" wrapText="1"/>
    </xf>
    <xf numFmtId="2" fontId="29" fillId="2" borderId="40" xfId="0" applyNumberFormat="1" applyFont="1" applyFill="1" applyBorder="1" applyAlignment="1" applyProtection="1">
      <alignment horizontal="center"/>
      <protection hidden="1"/>
    </xf>
    <xf numFmtId="2" fontId="29" fillId="2" borderId="27" xfId="0" applyNumberFormat="1" applyFont="1" applyFill="1" applyBorder="1" applyAlignment="1" applyProtection="1">
      <alignment horizontal="center"/>
      <protection hidden="1"/>
    </xf>
    <xf numFmtId="2" fontId="29" fillId="2" borderId="18" xfId="0" applyNumberFormat="1" applyFont="1" applyFill="1" applyBorder="1" applyAlignment="1" applyProtection="1">
      <alignment horizontal="center"/>
      <protection hidden="1"/>
    </xf>
    <xf numFmtId="0" fontId="9" fillId="2" borderId="40"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24" xfId="0" applyFont="1" applyFill="1" applyBorder="1" applyAlignment="1">
      <alignment horizontal="center" wrapText="1"/>
    </xf>
    <xf numFmtId="0" fontId="9" fillId="2" borderId="28" xfId="0" applyFont="1" applyFill="1" applyBorder="1" applyAlignment="1">
      <alignment horizontal="center" wrapText="1"/>
    </xf>
    <xf numFmtId="10" fontId="35" fillId="2" borderId="40" xfId="0" applyNumberFormat="1" applyFont="1" applyFill="1" applyBorder="1" applyAlignment="1" applyProtection="1">
      <alignment horizontal="center"/>
      <protection hidden="1"/>
    </xf>
    <xf numFmtId="10" fontId="35" fillId="2" borderId="27" xfId="0" applyNumberFormat="1" applyFont="1" applyFill="1" applyBorder="1" applyAlignment="1" applyProtection="1">
      <alignment horizontal="center"/>
      <protection hidden="1"/>
    </xf>
    <xf numFmtId="10" fontId="35" fillId="2" borderId="18" xfId="0" applyNumberFormat="1" applyFont="1" applyFill="1" applyBorder="1" applyAlignment="1" applyProtection="1">
      <alignment horizontal="center"/>
      <protection hidden="1"/>
    </xf>
    <xf numFmtId="10" fontId="29" fillId="2" borderId="40" xfId="0" applyNumberFormat="1" applyFont="1" applyFill="1" applyBorder="1" applyAlignment="1" applyProtection="1">
      <alignment horizontal="center"/>
      <protection hidden="1"/>
    </xf>
    <xf numFmtId="10" fontId="29" fillId="2" borderId="27" xfId="0" applyNumberFormat="1" applyFont="1" applyFill="1" applyBorder="1" applyAlignment="1" applyProtection="1">
      <alignment horizontal="center"/>
      <protection hidden="1"/>
    </xf>
    <xf numFmtId="0" fontId="29" fillId="2" borderId="40" xfId="0" applyFont="1" applyFill="1" applyBorder="1" applyAlignment="1">
      <alignment horizontal="center"/>
    </xf>
    <xf numFmtId="0" fontId="29" fillId="2" borderId="27" xfId="0" applyFont="1" applyFill="1" applyBorder="1" applyAlignment="1">
      <alignment horizontal="center"/>
    </xf>
    <xf numFmtId="2" fontId="30" fillId="2" borderId="19" xfId="0" applyNumberFormat="1" applyFont="1" applyFill="1" applyBorder="1" applyAlignment="1" applyProtection="1">
      <alignment horizontal="center"/>
      <protection hidden="1"/>
    </xf>
    <xf numFmtId="2" fontId="30" fillId="2" borderId="40" xfId="0" applyNumberFormat="1" applyFont="1" applyFill="1" applyBorder="1" applyAlignment="1" applyProtection="1">
      <alignment horizontal="center"/>
      <protection hidden="1"/>
    </xf>
    <xf numFmtId="2" fontId="30" fillId="2" borderId="27" xfId="0" applyNumberFormat="1" applyFont="1" applyFill="1" applyBorder="1" applyAlignment="1" applyProtection="1">
      <alignment horizontal="center"/>
      <protection hidden="1"/>
    </xf>
    <xf numFmtId="2" fontId="30" fillId="2" borderId="18" xfId="0" applyNumberFormat="1" applyFont="1" applyFill="1" applyBorder="1" applyAlignment="1" applyProtection="1">
      <alignment horizontal="center"/>
      <protection hidden="1"/>
    </xf>
    <xf numFmtId="10" fontId="35" fillId="2" borderId="42" xfId="0" applyNumberFormat="1" applyFont="1" applyFill="1" applyBorder="1" applyAlignment="1" applyProtection="1">
      <alignment horizontal="center"/>
      <protection hidden="1"/>
    </xf>
    <xf numFmtId="10" fontId="35" fillId="2" borderId="43" xfId="0" applyNumberFormat="1" applyFont="1" applyFill="1" applyBorder="1" applyAlignment="1" applyProtection="1">
      <alignment horizontal="center"/>
      <protection hidden="1"/>
    </xf>
    <xf numFmtId="10" fontId="35" fillId="2" borderId="19" xfId="0" applyNumberFormat="1" applyFont="1" applyFill="1" applyBorder="1" applyAlignment="1" applyProtection="1">
      <alignment horizontal="center"/>
      <protection hidden="1"/>
    </xf>
    <xf numFmtId="0" fontId="9" fillId="2" borderId="46" xfId="0" applyFont="1" applyFill="1" applyBorder="1" applyAlignment="1">
      <alignment horizontal="center"/>
    </xf>
    <xf numFmtId="0" fontId="9" fillId="2" borderId="45" xfId="0" applyFont="1" applyFill="1" applyBorder="1" applyAlignment="1">
      <alignment horizontal="center"/>
    </xf>
    <xf numFmtId="0" fontId="9" fillId="2" borderId="47" xfId="0" applyFont="1" applyFill="1" applyBorder="1" applyAlignment="1">
      <alignment horizontal="center"/>
    </xf>
    <xf numFmtId="0" fontId="9" fillId="2" borderId="35" xfId="0" applyFont="1" applyFill="1" applyBorder="1" applyAlignment="1">
      <alignment horizontal="center"/>
    </xf>
    <xf numFmtId="0" fontId="9" fillId="2" borderId="34" xfId="0" applyFont="1" applyFill="1" applyBorder="1" applyAlignment="1">
      <alignment horizontal="center"/>
    </xf>
    <xf numFmtId="0" fontId="9" fillId="2" borderId="33" xfId="0" applyFont="1" applyFill="1" applyBorder="1" applyAlignment="1">
      <alignment horizontal="center"/>
    </xf>
    <xf numFmtId="0" fontId="29" fillId="2" borderId="18" xfId="0" applyFont="1" applyFill="1" applyBorder="1" applyAlignment="1">
      <alignment horizontal="center"/>
    </xf>
    <xf numFmtId="0" fontId="29" fillId="2" borderId="42" xfId="0" applyFont="1" applyFill="1" applyBorder="1" applyAlignment="1">
      <alignment horizontal="center"/>
    </xf>
    <xf numFmtId="0" fontId="29" fillId="2" borderId="43" xfId="0" applyFont="1" applyFill="1" applyBorder="1" applyAlignment="1">
      <alignment horizontal="center"/>
    </xf>
    <xf numFmtId="0" fontId="29" fillId="2" borderId="19" xfId="0" applyFont="1" applyFill="1" applyBorder="1" applyAlignment="1">
      <alignment horizontal="center"/>
    </xf>
    <xf numFmtId="0" fontId="30" fillId="2" borderId="40" xfId="0" applyFont="1" applyFill="1" applyBorder="1" applyAlignment="1">
      <alignment horizontal="center"/>
    </xf>
    <xf numFmtId="0" fontId="30" fillId="2" borderId="27" xfId="0" applyFont="1" applyFill="1" applyBorder="1" applyAlignment="1">
      <alignment horizontal="center"/>
    </xf>
    <xf numFmtId="0" fontId="30" fillId="2" borderId="46" xfId="0" applyFont="1" applyFill="1" applyBorder="1" applyAlignment="1">
      <alignment horizontal="center" vertical="center"/>
    </xf>
    <xf numFmtId="0" fontId="30" fillId="2" borderId="45" xfId="0" applyFont="1" applyFill="1" applyBorder="1" applyAlignment="1">
      <alignment horizontal="center" vertical="center"/>
    </xf>
    <xf numFmtId="0" fontId="30" fillId="2" borderId="48" xfId="0" applyFont="1" applyFill="1" applyBorder="1" applyAlignment="1">
      <alignment horizontal="center" vertical="center"/>
    </xf>
    <xf numFmtId="0" fontId="30" fillId="2" borderId="35" xfId="0" applyFont="1" applyFill="1" applyBorder="1" applyAlignment="1">
      <alignment horizontal="center" vertical="center"/>
    </xf>
    <xf numFmtId="0" fontId="30" fillId="2" borderId="34" xfId="0" applyFont="1" applyFill="1" applyBorder="1" applyAlignment="1">
      <alignment horizontal="center" vertical="center"/>
    </xf>
    <xf numFmtId="0" fontId="30" fillId="2" borderId="49" xfId="0" applyFont="1" applyFill="1" applyBorder="1" applyAlignment="1">
      <alignment horizontal="center" vertical="center"/>
    </xf>
    <xf numFmtId="0" fontId="13" fillId="3" borderId="40" xfId="0" applyFont="1" applyFill="1" applyBorder="1" applyAlignment="1" applyProtection="1">
      <alignment horizontal="center" wrapText="1"/>
      <protection locked="0"/>
    </xf>
    <xf numFmtId="0" fontId="13" fillId="3" borderId="18" xfId="0" applyFont="1" applyFill="1" applyBorder="1" applyAlignment="1" applyProtection="1">
      <alignment horizontal="center" wrapText="1"/>
      <protection locked="0"/>
    </xf>
    <xf numFmtId="10" fontId="29" fillId="2" borderId="26" xfId="1" applyNumberFormat="1" applyFont="1" applyFill="1" applyBorder="1" applyAlignment="1" applyProtection="1">
      <alignment horizontal="center" vertical="center"/>
    </xf>
    <xf numFmtId="10" fontId="29" fillId="2" borderId="32" xfId="1" applyNumberFormat="1" applyFont="1" applyFill="1" applyBorder="1" applyAlignment="1" applyProtection="1">
      <alignment horizontal="center" vertical="center"/>
    </xf>
    <xf numFmtId="0" fontId="13" fillId="3" borderId="22" xfId="0" applyFont="1" applyFill="1" applyBorder="1" applyAlignment="1" applyProtection="1">
      <alignment horizontal="left" wrapText="1"/>
      <protection locked="0"/>
    </xf>
    <xf numFmtId="0" fontId="13" fillId="3" borderId="18" xfId="0" applyFont="1" applyFill="1" applyBorder="1" applyAlignment="1" applyProtection="1">
      <alignment horizontal="left" wrapText="1"/>
      <protection locked="0"/>
    </xf>
    <xf numFmtId="0" fontId="9" fillId="2" borderId="23" xfId="0" applyFont="1" applyFill="1" applyBorder="1" applyAlignment="1">
      <alignment horizontal="left"/>
    </xf>
    <xf numFmtId="0" fontId="9" fillId="2" borderId="19" xfId="0" applyFont="1" applyFill="1" applyBorder="1" applyAlignment="1">
      <alignment horizontal="left"/>
    </xf>
    <xf numFmtId="0" fontId="9" fillId="2" borderId="0" xfId="0" applyFont="1" applyFill="1" applyAlignment="1">
      <alignment horizontal="left" vertical="center" wrapText="1"/>
    </xf>
    <xf numFmtId="0" fontId="7" fillId="2" borderId="45" xfId="0" applyFont="1" applyFill="1" applyBorder="1" applyAlignment="1">
      <alignment horizontal="justify" wrapText="1"/>
    </xf>
    <xf numFmtId="0" fontId="7" fillId="2" borderId="0" xfId="0" applyFont="1" applyFill="1" applyAlignment="1">
      <alignment horizontal="justify" wrapText="1"/>
    </xf>
    <xf numFmtId="0" fontId="13" fillId="3" borderId="40" xfId="0" applyFont="1" applyFill="1" applyBorder="1" applyAlignment="1" applyProtection="1">
      <alignment horizontal="left" wrapText="1"/>
      <protection locked="0"/>
    </xf>
    <xf numFmtId="0" fontId="13" fillId="3" borderId="27" xfId="0" applyFont="1" applyFill="1" applyBorder="1" applyAlignment="1" applyProtection="1">
      <alignment horizontal="left" wrapText="1"/>
      <protection locked="0"/>
    </xf>
    <xf numFmtId="1" fontId="13" fillId="3" borderId="40" xfId="0" applyNumberFormat="1" applyFont="1" applyFill="1" applyBorder="1" applyAlignment="1" applyProtection="1">
      <alignment horizontal="left" wrapText="1"/>
      <protection locked="0"/>
    </xf>
    <xf numFmtId="1" fontId="29" fillId="3" borderId="18" xfId="0" applyNumberFormat="1" applyFont="1" applyFill="1" applyBorder="1" applyAlignment="1" applyProtection="1">
      <alignment horizontal="left" wrapText="1"/>
      <protection locked="0"/>
    </xf>
    <xf numFmtId="1" fontId="29" fillId="3" borderId="40" xfId="0" applyNumberFormat="1" applyFont="1" applyFill="1" applyBorder="1" applyAlignment="1" applyProtection="1">
      <alignment horizontal="left" wrapText="1"/>
      <protection locked="0"/>
    </xf>
    <xf numFmtId="0" fontId="9" fillId="2" borderId="20" xfId="0" applyFont="1" applyFill="1" applyBorder="1" applyAlignment="1">
      <alignment horizontal="center" vertical="center" wrapText="1"/>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21" xfId="0" applyFont="1" applyFill="1" applyBorder="1" applyAlignment="1">
      <alignment horizontal="center" vertical="center"/>
    </xf>
    <xf numFmtId="0" fontId="13" fillId="3" borderId="22" xfId="0" applyFont="1" applyFill="1" applyBorder="1" applyAlignment="1" applyProtection="1">
      <alignment horizontal="left" wrapText="1" justifyLastLine="1" readingOrder="1"/>
      <protection locked="0"/>
    </xf>
    <xf numFmtId="0" fontId="13" fillId="3" borderId="18" xfId="0" applyFont="1" applyFill="1" applyBorder="1" applyAlignment="1" applyProtection="1">
      <alignment horizontal="left" wrapText="1" justifyLastLine="1" readingOrder="1"/>
      <protection locked="0"/>
    </xf>
    <xf numFmtId="0" fontId="15" fillId="2" borderId="22" xfId="0" applyFont="1" applyFill="1" applyBorder="1" applyAlignment="1">
      <alignment horizontal="left"/>
    </xf>
    <xf numFmtId="0" fontId="15" fillId="2" borderId="18" xfId="0" applyFont="1" applyFill="1" applyBorder="1" applyAlignment="1">
      <alignment horizontal="left"/>
    </xf>
    <xf numFmtId="20" fontId="28" fillId="2" borderId="40" xfId="0" applyNumberFormat="1" applyFont="1" applyFill="1" applyBorder="1" applyAlignment="1">
      <alignment horizontal="center" wrapText="1"/>
    </xf>
    <xf numFmtId="20" fontId="28" fillId="2" borderId="18" xfId="0" applyNumberFormat="1" applyFont="1" applyFill="1" applyBorder="1" applyAlignment="1">
      <alignment horizontal="center" wrapText="1"/>
    </xf>
    <xf numFmtId="20" fontId="15" fillId="2" borderId="40" xfId="0" applyNumberFormat="1" applyFont="1" applyFill="1" applyBorder="1" applyAlignment="1">
      <alignment horizontal="center" wrapText="1"/>
    </xf>
    <xf numFmtId="20" fontId="15" fillId="2" borderId="18" xfId="0" applyNumberFormat="1" applyFont="1" applyFill="1" applyBorder="1" applyAlignment="1">
      <alignment horizontal="center" wrapText="1"/>
    </xf>
    <xf numFmtId="0" fontId="29" fillId="2" borderId="52" xfId="0" applyFont="1" applyFill="1" applyBorder="1" applyAlignment="1">
      <alignment horizontal="center"/>
    </xf>
    <xf numFmtId="0" fontId="9" fillId="2" borderId="53" xfId="0" applyFont="1" applyFill="1" applyBorder="1" applyAlignment="1">
      <alignment horizontal="center" vertical="center" wrapText="1"/>
    </xf>
    <xf numFmtId="10" fontId="13" fillId="2" borderId="40" xfId="0" applyNumberFormat="1" applyFont="1" applyFill="1" applyBorder="1" applyAlignment="1" applyProtection="1">
      <alignment horizontal="center"/>
      <protection hidden="1"/>
    </xf>
    <xf numFmtId="10" fontId="13" fillId="2" borderId="51" xfId="0" applyNumberFormat="1" applyFont="1" applyFill="1" applyBorder="1" applyAlignment="1" applyProtection="1">
      <alignment horizontal="center"/>
      <protection hidden="1"/>
    </xf>
    <xf numFmtId="10" fontId="13" fillId="2" borderId="40" xfId="0" applyNumberFormat="1" applyFont="1" applyFill="1" applyBorder="1" applyAlignment="1">
      <alignment horizontal="center"/>
    </xf>
    <xf numFmtId="10" fontId="13" fillId="2" borderId="51" xfId="0" applyNumberFormat="1" applyFont="1" applyFill="1" applyBorder="1" applyAlignment="1">
      <alignment horizontal="center"/>
    </xf>
    <xf numFmtId="0" fontId="29" fillId="2" borderId="51" xfId="0" applyFont="1" applyFill="1" applyBorder="1" applyAlignment="1">
      <alignment horizontal="center"/>
    </xf>
    <xf numFmtId="0" fontId="13" fillId="2" borderId="40" xfId="0" applyFont="1" applyFill="1" applyBorder="1" applyAlignment="1" applyProtection="1">
      <alignment horizontal="center"/>
      <protection hidden="1"/>
    </xf>
    <xf numFmtId="0" fontId="13" fillId="2" borderId="18" xfId="0" applyFont="1" applyFill="1" applyBorder="1" applyAlignment="1" applyProtection="1">
      <alignment horizontal="center"/>
      <protection hidden="1"/>
    </xf>
    <xf numFmtId="0" fontId="13" fillId="2" borderId="35" xfId="0" applyFont="1" applyFill="1" applyBorder="1" applyAlignment="1" applyProtection="1">
      <alignment horizontal="center"/>
      <protection hidden="1"/>
    </xf>
    <xf numFmtId="0" fontId="13" fillId="2" borderId="33" xfId="0" applyFont="1" applyFill="1" applyBorder="1" applyAlignment="1" applyProtection="1">
      <alignment horizontal="center"/>
      <protection hidden="1"/>
    </xf>
    <xf numFmtId="0" fontId="9" fillId="2" borderId="43" xfId="0" applyFont="1" applyFill="1" applyBorder="1" applyAlignment="1">
      <alignment horizontal="left"/>
    </xf>
    <xf numFmtId="0" fontId="9" fillId="2" borderId="13"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66" xfId="0" applyFont="1" applyFill="1" applyBorder="1" applyAlignment="1">
      <alignment horizontal="center" vertical="center"/>
    </xf>
    <xf numFmtId="0" fontId="9" fillId="2" borderId="67" xfId="0" applyFont="1" applyFill="1" applyBorder="1" applyAlignment="1">
      <alignment horizontal="center" vertical="center"/>
    </xf>
    <xf numFmtId="167" fontId="9" fillId="2" borderId="66" xfId="0" applyNumberFormat="1" applyFont="1" applyFill="1" applyBorder="1" applyAlignment="1" applyProtection="1">
      <alignment horizontal="center" vertical="center"/>
      <protection hidden="1"/>
    </xf>
    <xf numFmtId="167" fontId="9" fillId="2" borderId="71" xfId="0" applyNumberFormat="1" applyFont="1" applyFill="1" applyBorder="1" applyAlignment="1" applyProtection="1">
      <alignment horizontal="center" vertical="center"/>
      <protection hidden="1"/>
    </xf>
    <xf numFmtId="167" fontId="9" fillId="2" borderId="67" xfId="0" applyNumberFormat="1" applyFont="1" applyFill="1" applyBorder="1" applyAlignment="1" applyProtection="1">
      <alignment horizontal="center" vertical="center"/>
      <protection hidden="1"/>
    </xf>
    <xf numFmtId="0" fontId="9" fillId="2" borderId="58" xfId="0" applyFont="1" applyFill="1" applyBorder="1" applyAlignment="1">
      <alignment horizontal="center" vertical="top" wrapText="1"/>
    </xf>
    <xf numFmtId="0" fontId="9" fillId="2" borderId="76" xfId="0" applyFont="1" applyFill="1" applyBorder="1" applyAlignment="1">
      <alignment horizontal="center" vertical="top" wrapText="1"/>
    </xf>
    <xf numFmtId="0" fontId="9" fillId="2" borderId="57" xfId="0" applyFont="1" applyFill="1" applyBorder="1" applyAlignment="1">
      <alignment horizontal="center" vertical="center" wrapText="1"/>
    </xf>
    <xf numFmtId="0" fontId="9" fillId="2" borderId="87" xfId="0" applyFont="1" applyFill="1" applyBorder="1" applyAlignment="1">
      <alignment horizontal="center" vertical="center" wrapText="1"/>
    </xf>
    <xf numFmtId="1" fontId="13" fillId="2" borderId="22" xfId="0" applyNumberFormat="1" applyFont="1" applyFill="1" applyBorder="1" applyAlignment="1" applyProtection="1">
      <alignment horizontal="left"/>
      <protection hidden="1"/>
    </xf>
    <xf numFmtId="0" fontId="13" fillId="2" borderId="27" xfId="0" applyFont="1" applyFill="1" applyBorder="1" applyAlignment="1" applyProtection="1">
      <alignment horizontal="left"/>
      <protection hidden="1"/>
    </xf>
    <xf numFmtId="0" fontId="13" fillId="2" borderId="18" xfId="0" applyFont="1" applyFill="1" applyBorder="1" applyAlignment="1" applyProtection="1">
      <alignment horizontal="left"/>
      <protection hidden="1"/>
    </xf>
    <xf numFmtId="0" fontId="23" fillId="2" borderId="22" xfId="0" applyFont="1" applyFill="1" applyBorder="1" applyAlignment="1" applyProtection="1">
      <alignment horizontal="left" vertical="center"/>
      <protection hidden="1"/>
    </xf>
    <xf numFmtId="0" fontId="23" fillId="2" borderId="27" xfId="0" applyFont="1" applyFill="1" applyBorder="1" applyAlignment="1" applyProtection="1">
      <alignment horizontal="left" vertical="center"/>
      <protection hidden="1"/>
    </xf>
    <xf numFmtId="0" fontId="23" fillId="2" borderId="18" xfId="0" applyFont="1" applyFill="1" applyBorder="1" applyAlignment="1" applyProtection="1">
      <alignment horizontal="left" vertical="center"/>
      <protection hidden="1"/>
    </xf>
    <xf numFmtId="0" fontId="9" fillId="2" borderId="44" xfId="0" applyFont="1" applyFill="1" applyBorder="1" applyAlignment="1">
      <alignment horizontal="center" vertical="center"/>
    </xf>
    <xf numFmtId="0" fontId="9" fillId="2" borderId="45"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72"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74"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76" xfId="0" applyFont="1" applyFill="1" applyBorder="1" applyAlignment="1">
      <alignment horizontal="center" vertical="center"/>
    </xf>
    <xf numFmtId="0" fontId="23" fillId="2" borderId="77" xfId="0" applyFont="1" applyFill="1" applyBorder="1" applyAlignment="1" applyProtection="1">
      <alignment horizontal="left" vertical="center"/>
      <protection hidden="1"/>
    </xf>
    <xf numFmtId="0" fontId="23" fillId="2" borderId="78" xfId="0" applyFont="1" applyFill="1" applyBorder="1" applyAlignment="1" applyProtection="1">
      <alignment horizontal="left" vertical="center"/>
      <protection hidden="1"/>
    </xf>
    <xf numFmtId="0" fontId="23" fillId="2" borderId="79" xfId="0" applyFont="1" applyFill="1" applyBorder="1" applyAlignment="1" applyProtection="1">
      <alignment horizontal="left" vertical="center"/>
      <protection hidden="1"/>
    </xf>
    <xf numFmtId="0" fontId="29" fillId="2" borderId="88" xfId="0" applyFont="1" applyFill="1" applyBorder="1" applyAlignment="1">
      <alignment horizontal="center"/>
    </xf>
    <xf numFmtId="0" fontId="29" fillId="2" borderId="79" xfId="0" applyFont="1" applyFill="1" applyBorder="1" applyAlignment="1">
      <alignment horizontal="center"/>
    </xf>
    <xf numFmtId="0" fontId="9" fillId="2" borderId="20" xfId="0" applyFont="1" applyFill="1" applyBorder="1" applyAlignment="1">
      <alignment horizontal="center" vertical="center"/>
    </xf>
    <xf numFmtId="0" fontId="13" fillId="2" borderId="22" xfId="0" applyFont="1" applyFill="1" applyBorder="1" applyAlignment="1">
      <alignment horizontal="left"/>
    </xf>
    <xf numFmtId="0" fontId="13" fillId="2" borderId="27" xfId="0" applyFont="1" applyFill="1" applyBorder="1" applyAlignment="1">
      <alignment horizontal="left"/>
    </xf>
    <xf numFmtId="0" fontId="13" fillId="2" borderId="18" xfId="0" applyFont="1" applyFill="1" applyBorder="1" applyAlignment="1">
      <alignment horizontal="left"/>
    </xf>
    <xf numFmtId="0" fontId="13" fillId="2" borderId="22" xfId="0" applyFont="1" applyFill="1" applyBorder="1" applyAlignment="1" applyProtection="1">
      <alignment horizontal="left" wrapText="1"/>
      <protection hidden="1"/>
    </xf>
    <xf numFmtId="0" fontId="13" fillId="2" borderId="18" xfId="0" applyFont="1" applyFill="1" applyBorder="1" applyAlignment="1" applyProtection="1">
      <alignment horizontal="left" wrapText="1"/>
      <protection hidden="1"/>
    </xf>
    <xf numFmtId="0" fontId="13" fillId="2" borderId="40" xfId="0" applyFont="1" applyFill="1" applyBorder="1" applyAlignment="1" applyProtection="1">
      <alignment horizontal="left" wrapText="1"/>
      <protection hidden="1"/>
    </xf>
    <xf numFmtId="0" fontId="13" fillId="2" borderId="96" xfId="0" applyFont="1" applyFill="1" applyBorder="1" applyAlignment="1" applyProtection="1">
      <alignment horizontal="left" wrapText="1"/>
      <protection hidden="1"/>
    </xf>
    <xf numFmtId="10" fontId="29" fillId="2" borderId="26" xfId="1" applyNumberFormat="1" applyFont="1" applyFill="1" applyBorder="1" applyAlignment="1" applyProtection="1">
      <alignment horizontal="center" vertical="center"/>
      <protection hidden="1"/>
    </xf>
    <xf numFmtId="10" fontId="29" fillId="2" borderId="32" xfId="1" applyNumberFormat="1" applyFont="1" applyFill="1" applyBorder="1" applyAlignment="1" applyProtection="1">
      <alignment horizontal="center" vertical="center"/>
      <protection hidden="1"/>
    </xf>
    <xf numFmtId="0" fontId="9" fillId="2" borderId="23" xfId="0" applyFont="1" applyFill="1" applyBorder="1" applyAlignment="1" applyProtection="1">
      <alignment horizontal="left"/>
      <protection hidden="1"/>
    </xf>
    <xf numFmtId="0" fontId="9" fillId="2" borderId="43" xfId="0" applyFont="1" applyFill="1" applyBorder="1" applyAlignment="1" applyProtection="1">
      <alignment horizontal="left"/>
      <protection hidden="1"/>
    </xf>
    <xf numFmtId="0" fontId="9" fillId="2" borderId="105" xfId="0" applyFont="1" applyFill="1" applyBorder="1" applyAlignment="1" applyProtection="1">
      <alignment horizontal="left"/>
      <protection hidden="1"/>
    </xf>
    <xf numFmtId="0" fontId="9" fillId="2" borderId="0" xfId="0" applyFont="1" applyFill="1" applyAlignment="1" applyProtection="1">
      <alignment horizontal="left" vertical="center" wrapText="1"/>
      <protection hidden="1"/>
    </xf>
    <xf numFmtId="0" fontId="9" fillId="2" borderId="20" xfId="0" applyFont="1" applyFill="1" applyBorder="1" applyAlignment="1" applyProtection="1">
      <alignment horizontal="center" vertical="center" wrapText="1"/>
      <protection hidden="1"/>
    </xf>
    <xf numFmtId="0" fontId="9" fillId="2" borderId="53" xfId="0" applyFont="1" applyFill="1" applyBorder="1" applyAlignment="1" applyProtection="1">
      <alignment horizontal="center" vertical="center"/>
      <protection hidden="1"/>
    </xf>
    <xf numFmtId="0" fontId="9" fillId="2" borderId="37" xfId="0" applyFont="1" applyFill="1" applyBorder="1" applyAlignment="1" applyProtection="1">
      <alignment horizontal="center" vertical="center"/>
      <protection hidden="1"/>
    </xf>
    <xf numFmtId="0" fontId="20" fillId="2" borderId="44" xfId="0" applyFont="1" applyFill="1" applyBorder="1" applyAlignment="1" applyProtection="1">
      <alignment horizontal="justify" vertical="center" wrapText="1"/>
      <protection hidden="1"/>
    </xf>
    <xf numFmtId="0" fontId="20" fillId="2" borderId="45" xfId="0" applyFont="1" applyFill="1" applyBorder="1" applyAlignment="1" applyProtection="1">
      <alignment horizontal="justify" vertical="center" wrapText="1"/>
      <protection hidden="1"/>
    </xf>
    <xf numFmtId="0" fontId="20" fillId="2" borderId="45" xfId="0" applyFont="1" applyFill="1" applyBorder="1" applyAlignment="1" applyProtection="1">
      <alignment horizontal="justify" wrapText="1"/>
      <protection hidden="1"/>
    </xf>
    <xf numFmtId="0" fontId="9" fillId="2" borderId="53" xfId="0" applyFont="1" applyFill="1" applyBorder="1" applyAlignment="1" applyProtection="1">
      <alignment horizontal="center" vertical="center" wrapText="1"/>
      <protection hidden="1"/>
    </xf>
    <xf numFmtId="0" fontId="9" fillId="2" borderId="21" xfId="0" applyFont="1" applyFill="1" applyBorder="1" applyAlignment="1" applyProtection="1">
      <alignment horizontal="center" vertical="center" wrapText="1"/>
      <protection hidden="1"/>
    </xf>
    <xf numFmtId="0" fontId="9" fillId="2" borderId="104" xfId="0" applyFont="1" applyFill="1" applyBorder="1" applyAlignment="1" applyProtection="1">
      <alignment horizontal="center" vertical="center"/>
      <protection hidden="1"/>
    </xf>
    <xf numFmtId="0" fontId="7" fillId="2" borderId="0" xfId="0" applyFont="1" applyFill="1" applyAlignment="1" applyProtection="1">
      <alignment horizontal="justify" vertical="center" wrapText="1"/>
      <protection hidden="1"/>
    </xf>
    <xf numFmtId="0" fontId="20" fillId="2" borderId="0" xfId="0" applyFont="1" applyFill="1" applyAlignment="1" applyProtection="1">
      <alignment horizontal="justify" vertical="center" wrapText="1"/>
      <protection hidden="1"/>
    </xf>
    <xf numFmtId="0" fontId="9" fillId="2" borderId="83" xfId="0" applyFont="1" applyFill="1" applyBorder="1" applyAlignment="1" applyProtection="1">
      <alignment horizontal="center" vertical="top" wrapText="1"/>
      <protection hidden="1"/>
    </xf>
    <xf numFmtId="0" fontId="9" fillId="2" borderId="66" xfId="0" applyFont="1" applyFill="1" applyBorder="1" applyAlignment="1" applyProtection="1">
      <alignment horizontal="center" vertical="center"/>
      <protection hidden="1"/>
    </xf>
    <xf numFmtId="0" fontId="9" fillId="2" borderId="71" xfId="0" applyFont="1" applyFill="1" applyBorder="1" applyAlignment="1" applyProtection="1">
      <alignment horizontal="center" vertical="center"/>
      <protection hidden="1"/>
    </xf>
    <xf numFmtId="0" fontId="9" fillId="2" borderId="67" xfId="0" applyFont="1" applyFill="1" applyBorder="1" applyAlignment="1" applyProtection="1">
      <alignment horizontal="center" vertical="center"/>
      <protection hidden="1"/>
    </xf>
    <xf numFmtId="0" fontId="12" fillId="2" borderId="22" xfId="0" applyFont="1" applyFill="1" applyBorder="1" applyAlignment="1" applyProtection="1">
      <alignment horizontal="left" vertical="center"/>
      <protection hidden="1"/>
    </xf>
    <xf numFmtId="0" fontId="12" fillId="2" borderId="18" xfId="0" applyFont="1" applyFill="1" applyBorder="1" applyAlignment="1" applyProtection="1">
      <alignment horizontal="left" vertical="center"/>
      <protection hidden="1"/>
    </xf>
    <xf numFmtId="0" fontId="9" fillId="2" borderId="19" xfId="0" applyFont="1" applyFill="1" applyBorder="1" applyAlignment="1" applyProtection="1">
      <alignment horizontal="left"/>
      <protection hidden="1"/>
    </xf>
  </cellXfs>
  <cellStyles count="4">
    <cellStyle name="Normale" xfId="0" builtinId="0"/>
    <cellStyle name="Normale 2" xfId="3" xr:uid="{C2F9561E-00B2-4B8D-B655-690804C8615E}"/>
    <cellStyle name="Percentuale" xfId="1" builtinId="5"/>
    <cellStyle name="Valuta" xfId="2" builtinId="4"/>
  </cellStyles>
  <dxfs count="0"/>
  <tableStyles count="0" defaultTableStyle="TableStyleMedium2" defaultPivotStyle="PivotStyleLight16"/>
  <colors>
    <mruColors>
      <color rgb="FF40BA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B3F4F-3AAA-4F37-8980-F54C3E753BEA}">
  <sheetPr>
    <tabColor theme="9" tint="0.39997558519241921"/>
  </sheetPr>
  <dimension ref="B1:N25"/>
  <sheetViews>
    <sheetView zoomScaleNormal="100" workbookViewId="0">
      <selection activeCell="R17" sqref="R17"/>
    </sheetView>
  </sheetViews>
  <sheetFormatPr defaultColWidth="9.109375" defaultRowHeight="14.4" x14ac:dyDescent="0.3"/>
  <cols>
    <col min="1" max="1" width="3.88671875" style="529" customWidth="1"/>
    <col min="2" max="2" width="8" style="529" customWidth="1"/>
    <col min="3" max="13" width="9.109375" style="529"/>
    <col min="14" max="14" width="8.109375" style="529" customWidth="1"/>
    <col min="15" max="15" width="3.5546875" style="529" customWidth="1"/>
    <col min="16" max="16384" width="9.109375" style="529"/>
  </cols>
  <sheetData>
    <row r="1" spans="2:14" ht="15" thickBot="1" x14ac:dyDescent="0.35"/>
    <row r="2" spans="2:14" x14ac:dyDescent="0.3">
      <c r="B2" s="530"/>
      <c r="C2" s="531"/>
      <c r="D2" s="531"/>
      <c r="E2" s="531"/>
      <c r="F2" s="531"/>
      <c r="G2" s="531"/>
      <c r="H2" s="531"/>
      <c r="I2" s="531"/>
      <c r="J2" s="531"/>
      <c r="K2" s="531"/>
      <c r="L2" s="531"/>
      <c r="M2" s="531"/>
      <c r="N2" s="532"/>
    </row>
    <row r="3" spans="2:14" x14ac:dyDescent="0.3">
      <c r="B3" s="533"/>
      <c r="N3" s="534"/>
    </row>
    <row r="4" spans="2:14" ht="18" x14ac:dyDescent="0.35">
      <c r="B4" s="533"/>
      <c r="M4" s="535" t="s">
        <v>2</v>
      </c>
      <c r="N4" s="534"/>
    </row>
    <row r="5" spans="2:14" x14ac:dyDescent="0.3">
      <c r="B5" s="533"/>
      <c r="N5" s="534"/>
    </row>
    <row r="6" spans="2:14" x14ac:dyDescent="0.3">
      <c r="B6" s="533"/>
      <c r="N6" s="534"/>
    </row>
    <row r="7" spans="2:14" x14ac:dyDescent="0.3">
      <c r="B7" s="533"/>
      <c r="N7" s="534"/>
    </row>
    <row r="8" spans="2:14" x14ac:dyDescent="0.3">
      <c r="B8" s="533"/>
      <c r="N8" s="534"/>
    </row>
    <row r="9" spans="2:14" ht="60.75" customHeight="1" x14ac:dyDescent="0.3">
      <c r="B9" s="533"/>
      <c r="C9" s="553" t="s">
        <v>1</v>
      </c>
      <c r="D9" s="553"/>
      <c r="E9" s="553"/>
      <c r="F9" s="553"/>
      <c r="G9" s="553"/>
      <c r="H9" s="553"/>
      <c r="I9" s="553"/>
      <c r="J9" s="553"/>
      <c r="K9" s="553"/>
      <c r="L9" s="553"/>
      <c r="M9" s="553"/>
      <c r="N9" s="534"/>
    </row>
    <row r="10" spans="2:14" ht="18.75" customHeight="1" x14ac:dyDescent="0.3">
      <c r="B10" s="533"/>
      <c r="C10" s="536"/>
      <c r="D10" s="536"/>
      <c r="E10" s="536"/>
      <c r="F10" s="536"/>
      <c r="G10" s="536"/>
      <c r="H10" s="536"/>
      <c r="I10" s="536"/>
      <c r="J10" s="536"/>
      <c r="K10" s="536"/>
      <c r="L10" s="536"/>
      <c r="M10" s="536"/>
      <c r="N10" s="534"/>
    </row>
    <row r="11" spans="2:14" x14ac:dyDescent="0.3">
      <c r="B11" s="533"/>
      <c r="N11" s="534"/>
    </row>
    <row r="12" spans="2:14" x14ac:dyDescent="0.3">
      <c r="B12" s="533"/>
      <c r="N12" s="534"/>
    </row>
    <row r="13" spans="2:14" ht="22.8" x14ac:dyDescent="0.3">
      <c r="B13" s="533"/>
      <c r="C13" s="554" t="s">
        <v>0</v>
      </c>
      <c r="D13" s="554"/>
      <c r="E13" s="554"/>
      <c r="F13" s="554"/>
      <c r="G13" s="554"/>
      <c r="H13" s="554"/>
      <c r="I13" s="554"/>
      <c r="J13" s="554"/>
      <c r="K13" s="554"/>
      <c r="L13" s="554"/>
      <c r="M13" s="554"/>
      <c r="N13" s="534"/>
    </row>
    <row r="14" spans="2:14" x14ac:dyDescent="0.3">
      <c r="B14" s="533"/>
      <c r="N14" s="534"/>
    </row>
    <row r="15" spans="2:14" x14ac:dyDescent="0.3">
      <c r="B15" s="533"/>
      <c r="N15" s="534"/>
    </row>
    <row r="16" spans="2:14" ht="15.6" x14ac:dyDescent="0.3">
      <c r="B16" s="533"/>
      <c r="E16" s="537"/>
      <c r="N16" s="534"/>
    </row>
    <row r="17" spans="2:14" ht="40.5" customHeight="1" x14ac:dyDescent="0.3">
      <c r="B17" s="533"/>
      <c r="D17" s="538" t="s">
        <v>276</v>
      </c>
      <c r="G17" s="555"/>
      <c r="H17" s="556"/>
      <c r="I17" s="556"/>
      <c r="J17" s="556"/>
      <c r="K17" s="556"/>
      <c r="L17" s="556"/>
      <c r="M17" s="557"/>
      <c r="N17" s="534"/>
    </row>
    <row r="18" spans="2:14" x14ac:dyDescent="0.3">
      <c r="B18" s="533"/>
      <c r="G18" s="542"/>
      <c r="N18" s="534"/>
    </row>
    <row r="19" spans="2:14" ht="27" customHeight="1" x14ac:dyDescent="0.3">
      <c r="B19" s="533"/>
      <c r="D19" s="538" t="s">
        <v>275</v>
      </c>
      <c r="H19" s="558"/>
      <c r="I19" s="559"/>
      <c r="J19" s="559"/>
      <c r="K19" s="559"/>
      <c r="L19" s="560"/>
      <c r="N19" s="534"/>
    </row>
    <row r="20" spans="2:14" x14ac:dyDescent="0.3">
      <c r="B20" s="533"/>
      <c r="N20" s="534"/>
    </row>
    <row r="21" spans="2:14" x14ac:dyDescent="0.3">
      <c r="B21" s="533"/>
      <c r="N21" s="534"/>
    </row>
    <row r="22" spans="2:14" x14ac:dyDescent="0.3">
      <c r="B22" s="533"/>
      <c r="N22" s="534"/>
    </row>
    <row r="23" spans="2:14" x14ac:dyDescent="0.3">
      <c r="B23" s="533"/>
      <c r="N23" s="534"/>
    </row>
    <row r="24" spans="2:14" x14ac:dyDescent="0.3">
      <c r="B24" s="533"/>
      <c r="N24" s="534"/>
    </row>
    <row r="25" spans="2:14" ht="15" thickBot="1" x14ac:dyDescent="0.35">
      <c r="B25" s="539"/>
      <c r="C25" s="540"/>
      <c r="D25" s="540"/>
      <c r="E25" s="540"/>
      <c r="F25" s="540"/>
      <c r="G25" s="540"/>
      <c r="H25" s="540"/>
      <c r="I25" s="540"/>
      <c r="J25" s="540"/>
      <c r="K25" s="540"/>
      <c r="L25" s="540"/>
      <c r="M25" s="540"/>
      <c r="N25" s="541"/>
    </row>
  </sheetData>
  <sheetProtection algorithmName="SHA-512" hashValue="imfb/GBIRqCuCkGUk/BD1RSQuBYG0q66Q/kKOXS7kd1EZL8Rsa8Tk3+AqMV4k5e23u5aWTsqeiNXnI3VxONUtA==" saltValue="7Q3wV+5HQJ2zBVABDf2hQQ==" spinCount="100000" sheet="1" objects="1" scenarios="1"/>
  <mergeCells count="4">
    <mergeCell ref="C9:M9"/>
    <mergeCell ref="C13:M13"/>
    <mergeCell ref="G17:M17"/>
    <mergeCell ref="H19:L19"/>
  </mergeCells>
  <printOptions horizontalCentered="1" verticalCentered="1"/>
  <pageMargins left="0.70866141732283472" right="0.70866141732283472" top="0.74803149606299213" bottom="0.74803149606299213" header="0.31496062992125984" footer="0.31496062992125984"/>
  <pageSetup paperSize="9" scale="10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42618-FE6A-4A7E-B641-13F9E60C5893}">
  <sheetPr>
    <tabColor theme="9" tint="0.39997558519241921"/>
  </sheetPr>
  <dimension ref="A1:I133"/>
  <sheetViews>
    <sheetView topLeftCell="A75" zoomScale="90" zoomScaleNormal="90" workbookViewId="0">
      <selection activeCell="C93" sqref="C93"/>
    </sheetView>
  </sheetViews>
  <sheetFormatPr defaultRowHeight="13.8" x14ac:dyDescent="0.25"/>
  <cols>
    <col min="1" max="1" width="28.33203125" style="54" customWidth="1"/>
    <col min="2" max="2" width="19.5546875" style="54" customWidth="1"/>
    <col min="3" max="4" width="14.33203125" style="54" customWidth="1"/>
    <col min="5" max="5" width="12.109375" style="54" customWidth="1"/>
    <col min="6" max="6" width="12.6640625" style="54" customWidth="1"/>
    <col min="7" max="7" width="13.109375" style="54" customWidth="1"/>
    <col min="8" max="256" width="9.109375" style="54"/>
    <col min="257" max="257" width="16" style="54" customWidth="1"/>
    <col min="258" max="260" width="14.33203125" style="54" customWidth="1"/>
    <col min="261" max="261" width="12.109375" style="54" customWidth="1"/>
    <col min="262" max="262" width="12.6640625" style="54" customWidth="1"/>
    <col min="263" max="263" width="11.5546875" style="54" customWidth="1"/>
    <col min="264" max="512" width="9.109375" style="54"/>
    <col min="513" max="513" width="16" style="54" customWidth="1"/>
    <col min="514" max="516" width="14.33203125" style="54" customWidth="1"/>
    <col min="517" max="517" width="12.109375" style="54" customWidth="1"/>
    <col min="518" max="518" width="12.6640625" style="54" customWidth="1"/>
    <col min="519" max="519" width="11.5546875" style="54" customWidth="1"/>
    <col min="520" max="768" width="9.109375" style="54"/>
    <col min="769" max="769" width="16" style="54" customWidth="1"/>
    <col min="770" max="772" width="14.33203125" style="54" customWidth="1"/>
    <col min="773" max="773" width="12.109375" style="54" customWidth="1"/>
    <col min="774" max="774" width="12.6640625" style="54" customWidth="1"/>
    <col min="775" max="775" width="11.5546875" style="54" customWidth="1"/>
    <col min="776" max="1024" width="9.109375" style="54"/>
    <col min="1025" max="1025" width="16" style="54" customWidth="1"/>
    <col min="1026" max="1028" width="14.33203125" style="54" customWidth="1"/>
    <col min="1029" max="1029" width="12.109375" style="54" customWidth="1"/>
    <col min="1030" max="1030" width="12.6640625" style="54" customWidth="1"/>
    <col min="1031" max="1031" width="11.5546875" style="54" customWidth="1"/>
    <col min="1032" max="1280" width="9.109375" style="54"/>
    <col min="1281" max="1281" width="16" style="54" customWidth="1"/>
    <col min="1282" max="1284" width="14.33203125" style="54" customWidth="1"/>
    <col min="1285" max="1285" width="12.109375" style="54" customWidth="1"/>
    <col min="1286" max="1286" width="12.6640625" style="54" customWidth="1"/>
    <col min="1287" max="1287" width="11.5546875" style="54" customWidth="1"/>
    <col min="1288" max="1536" width="9.109375" style="54"/>
    <col min="1537" max="1537" width="16" style="54" customWidth="1"/>
    <col min="1538" max="1540" width="14.33203125" style="54" customWidth="1"/>
    <col min="1541" max="1541" width="12.109375" style="54" customWidth="1"/>
    <col min="1542" max="1542" width="12.6640625" style="54" customWidth="1"/>
    <col min="1543" max="1543" width="11.5546875" style="54" customWidth="1"/>
    <col min="1544" max="1792" width="9.109375" style="54"/>
    <col min="1793" max="1793" width="16" style="54" customWidth="1"/>
    <col min="1794" max="1796" width="14.33203125" style="54" customWidth="1"/>
    <col min="1797" max="1797" width="12.109375" style="54" customWidth="1"/>
    <col min="1798" max="1798" width="12.6640625" style="54" customWidth="1"/>
    <col min="1799" max="1799" width="11.5546875" style="54" customWidth="1"/>
    <col min="1800" max="2048" width="9.109375" style="54"/>
    <col min="2049" max="2049" width="16" style="54" customWidth="1"/>
    <col min="2050" max="2052" width="14.33203125" style="54" customWidth="1"/>
    <col min="2053" max="2053" width="12.109375" style="54" customWidth="1"/>
    <col min="2054" max="2054" width="12.6640625" style="54" customWidth="1"/>
    <col min="2055" max="2055" width="11.5546875" style="54" customWidth="1"/>
    <col min="2056" max="2304" width="9.109375" style="54"/>
    <col min="2305" max="2305" width="16" style="54" customWidth="1"/>
    <col min="2306" max="2308" width="14.33203125" style="54" customWidth="1"/>
    <col min="2309" max="2309" width="12.109375" style="54" customWidth="1"/>
    <col min="2310" max="2310" width="12.6640625" style="54" customWidth="1"/>
    <col min="2311" max="2311" width="11.5546875" style="54" customWidth="1"/>
    <col min="2312" max="2560" width="9.109375" style="54"/>
    <col min="2561" max="2561" width="16" style="54" customWidth="1"/>
    <col min="2562" max="2564" width="14.33203125" style="54" customWidth="1"/>
    <col min="2565" max="2565" width="12.109375" style="54" customWidth="1"/>
    <col min="2566" max="2566" width="12.6640625" style="54" customWidth="1"/>
    <col min="2567" max="2567" width="11.5546875" style="54" customWidth="1"/>
    <col min="2568" max="2816" width="9.109375" style="54"/>
    <col min="2817" max="2817" width="16" style="54" customWidth="1"/>
    <col min="2818" max="2820" width="14.33203125" style="54" customWidth="1"/>
    <col min="2821" max="2821" width="12.109375" style="54" customWidth="1"/>
    <col min="2822" max="2822" width="12.6640625" style="54" customWidth="1"/>
    <col min="2823" max="2823" width="11.5546875" style="54" customWidth="1"/>
    <col min="2824" max="3072" width="9.109375" style="54"/>
    <col min="3073" max="3073" width="16" style="54" customWidth="1"/>
    <col min="3074" max="3076" width="14.33203125" style="54" customWidth="1"/>
    <col min="3077" max="3077" width="12.109375" style="54" customWidth="1"/>
    <col min="3078" max="3078" width="12.6640625" style="54" customWidth="1"/>
    <col min="3079" max="3079" width="11.5546875" style="54" customWidth="1"/>
    <col min="3080" max="3328" width="9.109375" style="54"/>
    <col min="3329" max="3329" width="16" style="54" customWidth="1"/>
    <col min="3330" max="3332" width="14.33203125" style="54" customWidth="1"/>
    <col min="3333" max="3333" width="12.109375" style="54" customWidth="1"/>
    <col min="3334" max="3334" width="12.6640625" style="54" customWidth="1"/>
    <col min="3335" max="3335" width="11.5546875" style="54" customWidth="1"/>
    <col min="3336" max="3584" width="9.109375" style="54"/>
    <col min="3585" max="3585" width="16" style="54" customWidth="1"/>
    <col min="3586" max="3588" width="14.33203125" style="54" customWidth="1"/>
    <col min="3589" max="3589" width="12.109375" style="54" customWidth="1"/>
    <col min="3590" max="3590" width="12.6640625" style="54" customWidth="1"/>
    <col min="3591" max="3591" width="11.5546875" style="54" customWidth="1"/>
    <col min="3592" max="3840" width="9.109375" style="54"/>
    <col min="3841" max="3841" width="16" style="54" customWidth="1"/>
    <col min="3842" max="3844" width="14.33203125" style="54" customWidth="1"/>
    <col min="3845" max="3845" width="12.109375" style="54" customWidth="1"/>
    <col min="3846" max="3846" width="12.6640625" style="54" customWidth="1"/>
    <col min="3847" max="3847" width="11.5546875" style="54" customWidth="1"/>
    <col min="3848" max="4096" width="9.109375" style="54"/>
    <col min="4097" max="4097" width="16" style="54" customWidth="1"/>
    <col min="4098" max="4100" width="14.33203125" style="54" customWidth="1"/>
    <col min="4101" max="4101" width="12.109375" style="54" customWidth="1"/>
    <col min="4102" max="4102" width="12.6640625" style="54" customWidth="1"/>
    <col min="4103" max="4103" width="11.5546875" style="54" customWidth="1"/>
    <col min="4104" max="4352" width="9.109375" style="54"/>
    <col min="4353" max="4353" width="16" style="54" customWidth="1"/>
    <col min="4354" max="4356" width="14.33203125" style="54" customWidth="1"/>
    <col min="4357" max="4357" width="12.109375" style="54" customWidth="1"/>
    <col min="4358" max="4358" width="12.6640625" style="54" customWidth="1"/>
    <col min="4359" max="4359" width="11.5546875" style="54" customWidth="1"/>
    <col min="4360" max="4608" width="9.109375" style="54"/>
    <col min="4609" max="4609" width="16" style="54" customWidth="1"/>
    <col min="4610" max="4612" width="14.33203125" style="54" customWidth="1"/>
    <col min="4613" max="4613" width="12.109375" style="54" customWidth="1"/>
    <col min="4614" max="4614" width="12.6640625" style="54" customWidth="1"/>
    <col min="4615" max="4615" width="11.5546875" style="54" customWidth="1"/>
    <col min="4616" max="4864" width="9.109375" style="54"/>
    <col min="4865" max="4865" width="16" style="54" customWidth="1"/>
    <col min="4866" max="4868" width="14.33203125" style="54" customWidth="1"/>
    <col min="4869" max="4869" width="12.109375" style="54" customWidth="1"/>
    <col min="4870" max="4870" width="12.6640625" style="54" customWidth="1"/>
    <col min="4871" max="4871" width="11.5546875" style="54" customWidth="1"/>
    <col min="4872" max="5120" width="9.109375" style="54"/>
    <col min="5121" max="5121" width="16" style="54" customWidth="1"/>
    <col min="5122" max="5124" width="14.33203125" style="54" customWidth="1"/>
    <col min="5125" max="5125" width="12.109375" style="54" customWidth="1"/>
    <col min="5126" max="5126" width="12.6640625" style="54" customWidth="1"/>
    <col min="5127" max="5127" width="11.5546875" style="54" customWidth="1"/>
    <col min="5128" max="5376" width="9.109375" style="54"/>
    <col min="5377" max="5377" width="16" style="54" customWidth="1"/>
    <col min="5378" max="5380" width="14.33203125" style="54" customWidth="1"/>
    <col min="5381" max="5381" width="12.109375" style="54" customWidth="1"/>
    <col min="5382" max="5382" width="12.6640625" style="54" customWidth="1"/>
    <col min="5383" max="5383" width="11.5546875" style="54" customWidth="1"/>
    <col min="5384" max="5632" width="9.109375" style="54"/>
    <col min="5633" max="5633" width="16" style="54" customWidth="1"/>
    <col min="5634" max="5636" width="14.33203125" style="54" customWidth="1"/>
    <col min="5637" max="5637" width="12.109375" style="54" customWidth="1"/>
    <col min="5638" max="5638" width="12.6640625" style="54" customWidth="1"/>
    <col min="5639" max="5639" width="11.5546875" style="54" customWidth="1"/>
    <col min="5640" max="5888" width="9.109375" style="54"/>
    <col min="5889" max="5889" width="16" style="54" customWidth="1"/>
    <col min="5890" max="5892" width="14.33203125" style="54" customWidth="1"/>
    <col min="5893" max="5893" width="12.109375" style="54" customWidth="1"/>
    <col min="5894" max="5894" width="12.6640625" style="54" customWidth="1"/>
    <col min="5895" max="5895" width="11.5546875" style="54" customWidth="1"/>
    <col min="5896" max="6144" width="9.109375" style="54"/>
    <col min="6145" max="6145" width="16" style="54" customWidth="1"/>
    <col min="6146" max="6148" width="14.33203125" style="54" customWidth="1"/>
    <col min="6149" max="6149" width="12.109375" style="54" customWidth="1"/>
    <col min="6150" max="6150" width="12.6640625" style="54" customWidth="1"/>
    <col min="6151" max="6151" width="11.5546875" style="54" customWidth="1"/>
    <col min="6152" max="6400" width="9.109375" style="54"/>
    <col min="6401" max="6401" width="16" style="54" customWidth="1"/>
    <col min="6402" max="6404" width="14.33203125" style="54" customWidth="1"/>
    <col min="6405" max="6405" width="12.109375" style="54" customWidth="1"/>
    <col min="6406" max="6406" width="12.6640625" style="54" customWidth="1"/>
    <col min="6407" max="6407" width="11.5546875" style="54" customWidth="1"/>
    <col min="6408" max="6656" width="9.109375" style="54"/>
    <col min="6657" max="6657" width="16" style="54" customWidth="1"/>
    <col min="6658" max="6660" width="14.33203125" style="54" customWidth="1"/>
    <col min="6661" max="6661" width="12.109375" style="54" customWidth="1"/>
    <col min="6662" max="6662" width="12.6640625" style="54" customWidth="1"/>
    <col min="6663" max="6663" width="11.5546875" style="54" customWidth="1"/>
    <col min="6664" max="6912" width="9.109375" style="54"/>
    <col min="6913" max="6913" width="16" style="54" customWidth="1"/>
    <col min="6914" max="6916" width="14.33203125" style="54" customWidth="1"/>
    <col min="6917" max="6917" width="12.109375" style="54" customWidth="1"/>
    <col min="6918" max="6918" width="12.6640625" style="54" customWidth="1"/>
    <col min="6919" max="6919" width="11.5546875" style="54" customWidth="1"/>
    <col min="6920" max="7168" width="9.109375" style="54"/>
    <col min="7169" max="7169" width="16" style="54" customWidth="1"/>
    <col min="7170" max="7172" width="14.33203125" style="54" customWidth="1"/>
    <col min="7173" max="7173" width="12.109375" style="54" customWidth="1"/>
    <col min="7174" max="7174" width="12.6640625" style="54" customWidth="1"/>
    <col min="7175" max="7175" width="11.5546875" style="54" customWidth="1"/>
    <col min="7176" max="7424" width="9.109375" style="54"/>
    <col min="7425" max="7425" width="16" style="54" customWidth="1"/>
    <col min="7426" max="7428" width="14.33203125" style="54" customWidth="1"/>
    <col min="7429" max="7429" width="12.109375" style="54" customWidth="1"/>
    <col min="7430" max="7430" width="12.6640625" style="54" customWidth="1"/>
    <col min="7431" max="7431" width="11.5546875" style="54" customWidth="1"/>
    <col min="7432" max="7680" width="9.109375" style="54"/>
    <col min="7681" max="7681" width="16" style="54" customWidth="1"/>
    <col min="7682" max="7684" width="14.33203125" style="54" customWidth="1"/>
    <col min="7685" max="7685" width="12.109375" style="54" customWidth="1"/>
    <col min="7686" max="7686" width="12.6640625" style="54" customWidth="1"/>
    <col min="7687" max="7687" width="11.5546875" style="54" customWidth="1"/>
    <col min="7688" max="7936" width="9.109375" style="54"/>
    <col min="7937" max="7937" width="16" style="54" customWidth="1"/>
    <col min="7938" max="7940" width="14.33203125" style="54" customWidth="1"/>
    <col min="7941" max="7941" width="12.109375" style="54" customWidth="1"/>
    <col min="7942" max="7942" width="12.6640625" style="54" customWidth="1"/>
    <col min="7943" max="7943" width="11.5546875" style="54" customWidth="1"/>
    <col min="7944" max="8192" width="9.109375" style="54"/>
    <col min="8193" max="8193" width="16" style="54" customWidth="1"/>
    <col min="8194" max="8196" width="14.33203125" style="54" customWidth="1"/>
    <col min="8197" max="8197" width="12.109375" style="54" customWidth="1"/>
    <col min="8198" max="8198" width="12.6640625" style="54" customWidth="1"/>
    <col min="8199" max="8199" width="11.5546875" style="54" customWidth="1"/>
    <col min="8200" max="8448" width="9.109375" style="54"/>
    <col min="8449" max="8449" width="16" style="54" customWidth="1"/>
    <col min="8450" max="8452" width="14.33203125" style="54" customWidth="1"/>
    <col min="8453" max="8453" width="12.109375" style="54" customWidth="1"/>
    <col min="8454" max="8454" width="12.6640625" style="54" customWidth="1"/>
    <col min="8455" max="8455" width="11.5546875" style="54" customWidth="1"/>
    <col min="8456" max="8704" width="9.109375" style="54"/>
    <col min="8705" max="8705" width="16" style="54" customWidth="1"/>
    <col min="8706" max="8708" width="14.33203125" style="54" customWidth="1"/>
    <col min="8709" max="8709" width="12.109375" style="54" customWidth="1"/>
    <col min="8710" max="8710" width="12.6640625" style="54" customWidth="1"/>
    <col min="8711" max="8711" width="11.5546875" style="54" customWidth="1"/>
    <col min="8712" max="8960" width="9.109375" style="54"/>
    <col min="8961" max="8961" width="16" style="54" customWidth="1"/>
    <col min="8962" max="8964" width="14.33203125" style="54" customWidth="1"/>
    <col min="8965" max="8965" width="12.109375" style="54" customWidth="1"/>
    <col min="8966" max="8966" width="12.6640625" style="54" customWidth="1"/>
    <col min="8967" max="8967" width="11.5546875" style="54" customWidth="1"/>
    <col min="8968" max="9216" width="9.109375" style="54"/>
    <col min="9217" max="9217" width="16" style="54" customWidth="1"/>
    <col min="9218" max="9220" width="14.33203125" style="54" customWidth="1"/>
    <col min="9221" max="9221" width="12.109375" style="54" customWidth="1"/>
    <col min="9222" max="9222" width="12.6640625" style="54" customWidth="1"/>
    <col min="9223" max="9223" width="11.5546875" style="54" customWidth="1"/>
    <col min="9224" max="9472" width="9.109375" style="54"/>
    <col min="9473" max="9473" width="16" style="54" customWidth="1"/>
    <col min="9474" max="9476" width="14.33203125" style="54" customWidth="1"/>
    <col min="9477" max="9477" width="12.109375" style="54" customWidth="1"/>
    <col min="9478" max="9478" width="12.6640625" style="54" customWidth="1"/>
    <col min="9479" max="9479" width="11.5546875" style="54" customWidth="1"/>
    <col min="9480" max="9728" width="9.109375" style="54"/>
    <col min="9729" max="9729" width="16" style="54" customWidth="1"/>
    <col min="9730" max="9732" width="14.33203125" style="54" customWidth="1"/>
    <col min="9733" max="9733" width="12.109375" style="54" customWidth="1"/>
    <col min="9734" max="9734" width="12.6640625" style="54" customWidth="1"/>
    <col min="9735" max="9735" width="11.5546875" style="54" customWidth="1"/>
    <col min="9736" max="9984" width="9.109375" style="54"/>
    <col min="9985" max="9985" width="16" style="54" customWidth="1"/>
    <col min="9986" max="9988" width="14.33203125" style="54" customWidth="1"/>
    <col min="9989" max="9989" width="12.109375" style="54" customWidth="1"/>
    <col min="9990" max="9990" width="12.6640625" style="54" customWidth="1"/>
    <col min="9991" max="9991" width="11.5546875" style="54" customWidth="1"/>
    <col min="9992" max="10240" width="9.109375" style="54"/>
    <col min="10241" max="10241" width="16" style="54" customWidth="1"/>
    <col min="10242" max="10244" width="14.33203125" style="54" customWidth="1"/>
    <col min="10245" max="10245" width="12.109375" style="54" customWidth="1"/>
    <col min="10246" max="10246" width="12.6640625" style="54" customWidth="1"/>
    <col min="10247" max="10247" width="11.5546875" style="54" customWidth="1"/>
    <col min="10248" max="10496" width="9.109375" style="54"/>
    <col min="10497" max="10497" width="16" style="54" customWidth="1"/>
    <col min="10498" max="10500" width="14.33203125" style="54" customWidth="1"/>
    <col min="10501" max="10501" width="12.109375" style="54" customWidth="1"/>
    <col min="10502" max="10502" width="12.6640625" style="54" customWidth="1"/>
    <col min="10503" max="10503" width="11.5546875" style="54" customWidth="1"/>
    <col min="10504" max="10752" width="9.109375" style="54"/>
    <col min="10753" max="10753" width="16" style="54" customWidth="1"/>
    <col min="10754" max="10756" width="14.33203125" style="54" customWidth="1"/>
    <col min="10757" max="10757" width="12.109375" style="54" customWidth="1"/>
    <col min="10758" max="10758" width="12.6640625" style="54" customWidth="1"/>
    <col min="10759" max="10759" width="11.5546875" style="54" customWidth="1"/>
    <col min="10760" max="11008" width="9.109375" style="54"/>
    <col min="11009" max="11009" width="16" style="54" customWidth="1"/>
    <col min="11010" max="11012" width="14.33203125" style="54" customWidth="1"/>
    <col min="11013" max="11013" width="12.109375" style="54" customWidth="1"/>
    <col min="11014" max="11014" width="12.6640625" style="54" customWidth="1"/>
    <col min="11015" max="11015" width="11.5546875" style="54" customWidth="1"/>
    <col min="11016" max="11264" width="9.109375" style="54"/>
    <col min="11265" max="11265" width="16" style="54" customWidth="1"/>
    <col min="11266" max="11268" width="14.33203125" style="54" customWidth="1"/>
    <col min="11269" max="11269" width="12.109375" style="54" customWidth="1"/>
    <col min="11270" max="11270" width="12.6640625" style="54" customWidth="1"/>
    <col min="11271" max="11271" width="11.5546875" style="54" customWidth="1"/>
    <col min="11272" max="11520" width="9.109375" style="54"/>
    <col min="11521" max="11521" width="16" style="54" customWidth="1"/>
    <col min="11522" max="11524" width="14.33203125" style="54" customWidth="1"/>
    <col min="11525" max="11525" width="12.109375" style="54" customWidth="1"/>
    <col min="11526" max="11526" width="12.6640625" style="54" customWidth="1"/>
    <col min="11527" max="11527" width="11.5546875" style="54" customWidth="1"/>
    <col min="11528" max="11776" width="9.109375" style="54"/>
    <col min="11777" max="11777" width="16" style="54" customWidth="1"/>
    <col min="11778" max="11780" width="14.33203125" style="54" customWidth="1"/>
    <col min="11781" max="11781" width="12.109375" style="54" customWidth="1"/>
    <col min="11782" max="11782" width="12.6640625" style="54" customWidth="1"/>
    <col min="11783" max="11783" width="11.5546875" style="54" customWidth="1"/>
    <col min="11784" max="12032" width="9.109375" style="54"/>
    <col min="12033" max="12033" width="16" style="54" customWidth="1"/>
    <col min="12034" max="12036" width="14.33203125" style="54" customWidth="1"/>
    <col min="12037" max="12037" width="12.109375" style="54" customWidth="1"/>
    <col min="12038" max="12038" width="12.6640625" style="54" customWidth="1"/>
    <col min="12039" max="12039" width="11.5546875" style="54" customWidth="1"/>
    <col min="12040" max="12288" width="9.109375" style="54"/>
    <col min="12289" max="12289" width="16" style="54" customWidth="1"/>
    <col min="12290" max="12292" width="14.33203125" style="54" customWidth="1"/>
    <col min="12293" max="12293" width="12.109375" style="54" customWidth="1"/>
    <col min="12294" max="12294" width="12.6640625" style="54" customWidth="1"/>
    <col min="12295" max="12295" width="11.5546875" style="54" customWidth="1"/>
    <col min="12296" max="12544" width="9.109375" style="54"/>
    <col min="12545" max="12545" width="16" style="54" customWidth="1"/>
    <col min="12546" max="12548" width="14.33203125" style="54" customWidth="1"/>
    <col min="12549" max="12549" width="12.109375" style="54" customWidth="1"/>
    <col min="12550" max="12550" width="12.6640625" style="54" customWidth="1"/>
    <col min="12551" max="12551" width="11.5546875" style="54" customWidth="1"/>
    <col min="12552" max="12800" width="9.109375" style="54"/>
    <col min="12801" max="12801" width="16" style="54" customWidth="1"/>
    <col min="12802" max="12804" width="14.33203125" style="54" customWidth="1"/>
    <col min="12805" max="12805" width="12.109375" style="54" customWidth="1"/>
    <col min="12806" max="12806" width="12.6640625" style="54" customWidth="1"/>
    <col min="12807" max="12807" width="11.5546875" style="54" customWidth="1"/>
    <col min="12808" max="13056" width="9.109375" style="54"/>
    <col min="13057" max="13057" width="16" style="54" customWidth="1"/>
    <col min="13058" max="13060" width="14.33203125" style="54" customWidth="1"/>
    <col min="13061" max="13061" width="12.109375" style="54" customWidth="1"/>
    <col min="13062" max="13062" width="12.6640625" style="54" customWidth="1"/>
    <col min="13063" max="13063" width="11.5546875" style="54" customWidth="1"/>
    <col min="13064" max="13312" width="9.109375" style="54"/>
    <col min="13313" max="13313" width="16" style="54" customWidth="1"/>
    <col min="13314" max="13316" width="14.33203125" style="54" customWidth="1"/>
    <col min="13317" max="13317" width="12.109375" style="54" customWidth="1"/>
    <col min="13318" max="13318" width="12.6640625" style="54" customWidth="1"/>
    <col min="13319" max="13319" width="11.5546875" style="54" customWidth="1"/>
    <col min="13320" max="13568" width="9.109375" style="54"/>
    <col min="13569" max="13569" width="16" style="54" customWidth="1"/>
    <col min="13570" max="13572" width="14.33203125" style="54" customWidth="1"/>
    <col min="13573" max="13573" width="12.109375" style="54" customWidth="1"/>
    <col min="13574" max="13574" width="12.6640625" style="54" customWidth="1"/>
    <col min="13575" max="13575" width="11.5546875" style="54" customWidth="1"/>
    <col min="13576" max="13824" width="9.109375" style="54"/>
    <col min="13825" max="13825" width="16" style="54" customWidth="1"/>
    <col min="13826" max="13828" width="14.33203125" style="54" customWidth="1"/>
    <col min="13829" max="13829" width="12.109375" style="54" customWidth="1"/>
    <col min="13830" max="13830" width="12.6640625" style="54" customWidth="1"/>
    <col min="13831" max="13831" width="11.5546875" style="54" customWidth="1"/>
    <col min="13832" max="14080" width="9.109375" style="54"/>
    <col min="14081" max="14081" width="16" style="54" customWidth="1"/>
    <col min="14082" max="14084" width="14.33203125" style="54" customWidth="1"/>
    <col min="14085" max="14085" width="12.109375" style="54" customWidth="1"/>
    <col min="14086" max="14086" width="12.6640625" style="54" customWidth="1"/>
    <col min="14087" max="14087" width="11.5546875" style="54" customWidth="1"/>
    <col min="14088" max="14336" width="9.109375" style="54"/>
    <col min="14337" max="14337" width="16" style="54" customWidth="1"/>
    <col min="14338" max="14340" width="14.33203125" style="54" customWidth="1"/>
    <col min="14341" max="14341" width="12.109375" style="54" customWidth="1"/>
    <col min="14342" max="14342" width="12.6640625" style="54" customWidth="1"/>
    <col min="14343" max="14343" width="11.5546875" style="54" customWidth="1"/>
    <col min="14344" max="14592" width="9.109375" style="54"/>
    <col min="14593" max="14593" width="16" style="54" customWidth="1"/>
    <col min="14594" max="14596" width="14.33203125" style="54" customWidth="1"/>
    <col min="14597" max="14597" width="12.109375" style="54" customWidth="1"/>
    <col min="14598" max="14598" width="12.6640625" style="54" customWidth="1"/>
    <col min="14599" max="14599" width="11.5546875" style="54" customWidth="1"/>
    <col min="14600" max="14848" width="9.109375" style="54"/>
    <col min="14849" max="14849" width="16" style="54" customWidth="1"/>
    <col min="14850" max="14852" width="14.33203125" style="54" customWidth="1"/>
    <col min="14853" max="14853" width="12.109375" style="54" customWidth="1"/>
    <col min="14854" max="14854" width="12.6640625" style="54" customWidth="1"/>
    <col min="14855" max="14855" width="11.5546875" style="54" customWidth="1"/>
    <col min="14856" max="15104" width="9.109375" style="54"/>
    <col min="15105" max="15105" width="16" style="54" customWidth="1"/>
    <col min="15106" max="15108" width="14.33203125" style="54" customWidth="1"/>
    <col min="15109" max="15109" width="12.109375" style="54" customWidth="1"/>
    <col min="15110" max="15110" width="12.6640625" style="54" customWidth="1"/>
    <col min="15111" max="15111" width="11.5546875" style="54" customWidth="1"/>
    <col min="15112" max="15360" width="9.109375" style="54"/>
    <col min="15361" max="15361" width="16" style="54" customWidth="1"/>
    <col min="15362" max="15364" width="14.33203125" style="54" customWidth="1"/>
    <col min="15365" max="15365" width="12.109375" style="54" customWidth="1"/>
    <col min="15366" max="15366" width="12.6640625" style="54" customWidth="1"/>
    <col min="15367" max="15367" width="11.5546875" style="54" customWidth="1"/>
    <col min="15368" max="15616" width="9.109375" style="54"/>
    <col min="15617" max="15617" width="16" style="54" customWidth="1"/>
    <col min="15618" max="15620" width="14.33203125" style="54" customWidth="1"/>
    <col min="15621" max="15621" width="12.109375" style="54" customWidth="1"/>
    <col min="15622" max="15622" width="12.6640625" style="54" customWidth="1"/>
    <col min="15623" max="15623" width="11.5546875" style="54" customWidth="1"/>
    <col min="15624" max="15872" width="9.109375" style="54"/>
    <col min="15873" max="15873" width="16" style="54" customWidth="1"/>
    <col min="15874" max="15876" width="14.33203125" style="54" customWidth="1"/>
    <col min="15877" max="15877" width="12.109375" style="54" customWidth="1"/>
    <col min="15878" max="15878" width="12.6640625" style="54" customWidth="1"/>
    <col min="15879" max="15879" width="11.5546875" style="54" customWidth="1"/>
    <col min="15880" max="16128" width="9.109375" style="54"/>
    <col min="16129" max="16129" width="16" style="54" customWidth="1"/>
    <col min="16130" max="16132" width="14.33203125" style="54" customWidth="1"/>
    <col min="16133" max="16133" width="12.109375" style="54" customWidth="1"/>
    <col min="16134" max="16134" width="12.6640625" style="54" customWidth="1"/>
    <col min="16135" max="16135" width="11.5546875" style="54" customWidth="1"/>
    <col min="16136" max="16384" width="9.109375" style="54"/>
  </cols>
  <sheetData>
    <row r="1" spans="1:7" ht="15.6" x14ac:dyDescent="0.3">
      <c r="A1" s="1" t="s">
        <v>3</v>
      </c>
    </row>
    <row r="2" spans="1:7" x14ac:dyDescent="0.25">
      <c r="A2" s="2" t="s">
        <v>4</v>
      </c>
    </row>
    <row r="4" spans="1:7" x14ac:dyDescent="0.25">
      <c r="A4" s="3" t="s">
        <v>5</v>
      </c>
    </row>
    <row r="6" spans="1:7" x14ac:dyDescent="0.25">
      <c r="A6" s="4" t="s">
        <v>6</v>
      </c>
    </row>
    <row r="7" spans="1:7" x14ac:dyDescent="0.25">
      <c r="A7" s="4" t="s">
        <v>7</v>
      </c>
    </row>
    <row r="8" spans="1:7" x14ac:dyDescent="0.25">
      <c r="A8" s="54" t="s">
        <v>8</v>
      </c>
    </row>
    <row r="9" spans="1:7" ht="14.4" thickBot="1" x14ac:dyDescent="0.3"/>
    <row r="10" spans="1:7" ht="40.200000000000003" thickTop="1" x14ac:dyDescent="0.25">
      <c r="A10" s="5"/>
      <c r="B10" s="18" t="s">
        <v>9</v>
      </c>
      <c r="C10" s="18" t="s">
        <v>10</v>
      </c>
      <c r="D10" s="18" t="s">
        <v>11</v>
      </c>
      <c r="E10" s="18" t="s">
        <v>12</v>
      </c>
      <c r="F10" s="18" t="str">
        <f>CONCATENATE("Altro"," (",B21,")")</f>
        <v>Altro ()</v>
      </c>
      <c r="G10" s="19" t="s">
        <v>13</v>
      </c>
    </row>
    <row r="11" spans="1:7" x14ac:dyDescent="0.25">
      <c r="A11" s="103" t="s">
        <v>14</v>
      </c>
      <c r="B11" s="104"/>
      <c r="C11" s="104"/>
      <c r="D11" s="104"/>
      <c r="E11" s="104"/>
      <c r="F11" s="104"/>
      <c r="G11" s="105">
        <f>SUM(B11:F11)</f>
        <v>0</v>
      </c>
    </row>
    <row r="12" spans="1:7" x14ac:dyDescent="0.25">
      <c r="A12" s="103" t="s">
        <v>15</v>
      </c>
      <c r="B12" s="104"/>
      <c r="C12" s="104"/>
      <c r="D12" s="104"/>
      <c r="E12" s="104"/>
      <c r="F12" s="104"/>
      <c r="G12" s="105">
        <f t="shared" ref="G12:G14" si="0">SUM(B12:F12)</f>
        <v>0</v>
      </c>
    </row>
    <row r="13" spans="1:7" x14ac:dyDescent="0.25">
      <c r="A13" s="103" t="s">
        <v>16</v>
      </c>
      <c r="B13" s="104"/>
      <c r="C13" s="104"/>
      <c r="D13" s="104"/>
      <c r="E13" s="104"/>
      <c r="F13" s="104"/>
      <c r="G13" s="105">
        <f t="shared" si="0"/>
        <v>0</v>
      </c>
    </row>
    <row r="14" spans="1:7" x14ac:dyDescent="0.25">
      <c r="A14" s="103" t="s">
        <v>17</v>
      </c>
      <c r="B14" s="104"/>
      <c r="C14" s="104"/>
      <c r="D14" s="104"/>
      <c r="E14" s="104"/>
      <c r="F14" s="104"/>
      <c r="G14" s="105">
        <f t="shared" si="0"/>
        <v>0</v>
      </c>
    </row>
    <row r="15" spans="1:7" x14ac:dyDescent="0.25">
      <c r="A15" s="103"/>
      <c r="B15" s="106"/>
      <c r="C15" s="106"/>
      <c r="D15" s="106"/>
      <c r="E15" s="106"/>
      <c r="F15" s="106"/>
      <c r="G15" s="107"/>
    </row>
    <row r="16" spans="1:7" ht="14.4" thickBot="1" x14ac:dyDescent="0.3">
      <c r="A16" s="45" t="s">
        <v>13</v>
      </c>
      <c r="B16" s="108">
        <f>SUM(B11:B14)</f>
        <v>0</v>
      </c>
      <c r="C16" s="108">
        <f t="shared" ref="C16:G16" si="1">SUM(C11:C14)</f>
        <v>0</v>
      </c>
      <c r="D16" s="108">
        <f t="shared" si="1"/>
        <v>0</v>
      </c>
      <c r="E16" s="108">
        <f t="shared" si="1"/>
        <v>0</v>
      </c>
      <c r="F16" s="108">
        <f t="shared" si="1"/>
        <v>0</v>
      </c>
      <c r="G16" s="109">
        <f t="shared" si="1"/>
        <v>0</v>
      </c>
    </row>
    <row r="17" spans="1:9" ht="14.4" thickTop="1" x14ac:dyDescent="0.25"/>
    <row r="18" spans="1:9" x14ac:dyDescent="0.25">
      <c r="A18" s="6" t="s">
        <v>18</v>
      </c>
    </row>
    <row r="20" spans="1:9" x14ac:dyDescent="0.25">
      <c r="A20" s="6" t="s">
        <v>19</v>
      </c>
    </row>
    <row r="21" spans="1:9" x14ac:dyDescent="0.25">
      <c r="A21" s="7" t="s">
        <v>20</v>
      </c>
      <c r="B21" s="110"/>
    </row>
    <row r="23" spans="1:9" x14ac:dyDescent="0.25">
      <c r="A23" s="2" t="s">
        <v>21</v>
      </c>
    </row>
    <row r="24" spans="1:9" x14ac:dyDescent="0.25">
      <c r="A24" s="2" t="s">
        <v>22</v>
      </c>
    </row>
    <row r="25" spans="1:9" x14ac:dyDescent="0.25">
      <c r="A25" s="2"/>
    </row>
    <row r="26" spans="1:9" x14ac:dyDescent="0.25">
      <c r="A26" s="2"/>
    </row>
    <row r="27" spans="1:9" x14ac:dyDescent="0.25">
      <c r="A27" s="2"/>
    </row>
    <row r="28" spans="1:9" x14ac:dyDescent="0.25">
      <c r="A28" s="4" t="s">
        <v>23</v>
      </c>
    </row>
    <row r="29" spans="1:9" x14ac:dyDescent="0.25">
      <c r="A29" s="186" t="s">
        <v>24</v>
      </c>
    </row>
    <row r="30" spans="1:9" x14ac:dyDescent="0.25">
      <c r="A30" s="4"/>
      <c r="B30" s="4"/>
    </row>
    <row r="31" spans="1:9" ht="14.4" thickBot="1" x14ac:dyDescent="0.3"/>
    <row r="32" spans="1:9" ht="53.4" thickTop="1" x14ac:dyDescent="0.25">
      <c r="A32" s="44" t="s">
        <v>25</v>
      </c>
      <c r="B32" s="18" t="s">
        <v>26</v>
      </c>
      <c r="C32" s="18" t="s">
        <v>27</v>
      </c>
      <c r="D32" s="18" t="s">
        <v>28</v>
      </c>
      <c r="E32" s="18" t="s">
        <v>29</v>
      </c>
      <c r="F32" s="18" t="s">
        <v>30</v>
      </c>
      <c r="G32" s="19" t="s">
        <v>214</v>
      </c>
      <c r="I32" s="8"/>
    </row>
    <row r="33" spans="1:9" ht="31.5" customHeight="1" x14ac:dyDescent="0.25">
      <c r="A33" s="26"/>
      <c r="B33" s="27"/>
      <c r="C33" s="28"/>
      <c r="D33" s="28"/>
      <c r="E33" s="111"/>
      <c r="F33" s="71"/>
      <c r="G33" s="112">
        <f>(E33*F33)</f>
        <v>0</v>
      </c>
      <c r="H33" s="9" t="str">
        <f>IF(AND(A33="",C33&lt;&gt;""),"inserire nominativo",IF(AND(E33&lt;&gt;"",C33&lt;&gt;"lt",C33&lt;&gt;"dt",C33&lt;&gt;"nt",C33&lt;&gt;"nd"),"inserire titolo lt/dt/nt/nd",IF(AND(F33&lt;&gt;"",E33=""),"inserire ore","")))</f>
        <v/>
      </c>
    </row>
    <row r="34" spans="1:9" ht="31.5" customHeight="1" x14ac:dyDescent="0.25">
      <c r="A34" s="26"/>
      <c r="B34" s="27"/>
      <c r="C34" s="28"/>
      <c r="D34" s="28"/>
      <c r="E34" s="111"/>
      <c r="F34" s="71"/>
      <c r="G34" s="112">
        <f t="shared" ref="G34:G77" si="2">(E34*F34)</f>
        <v>0</v>
      </c>
      <c r="H34" s="9" t="str">
        <f t="shared" ref="H34:H77" si="3">IF(AND(A34="",C34&lt;&gt;""),"inserire nominativo",IF(AND(E34&lt;&gt;"",C34&lt;&gt;"lt",C34&lt;&gt;"dt",C34&lt;&gt;"nt",C34&lt;&gt;"nd"),"inserire titolo lt/dt/nt/nd",IF(AND(F34&lt;&gt;"",E34=""),"inserire ore","")))</f>
        <v/>
      </c>
    </row>
    <row r="35" spans="1:9" ht="31.5" customHeight="1" x14ac:dyDescent="0.25">
      <c r="A35" s="26"/>
      <c r="B35" s="27"/>
      <c r="C35" s="28"/>
      <c r="D35" s="28"/>
      <c r="E35" s="111"/>
      <c r="F35" s="71"/>
      <c r="G35" s="112">
        <f t="shared" si="2"/>
        <v>0</v>
      </c>
      <c r="H35" s="9" t="str">
        <f t="shared" si="3"/>
        <v/>
      </c>
    </row>
    <row r="36" spans="1:9" ht="31.5" customHeight="1" x14ac:dyDescent="0.25">
      <c r="A36" s="26"/>
      <c r="B36" s="27"/>
      <c r="C36" s="28"/>
      <c r="D36" s="28"/>
      <c r="E36" s="111"/>
      <c r="F36" s="71"/>
      <c r="G36" s="112">
        <f t="shared" si="2"/>
        <v>0</v>
      </c>
      <c r="H36" s="9" t="str">
        <f t="shared" si="3"/>
        <v/>
      </c>
    </row>
    <row r="37" spans="1:9" s="10" customFormat="1" ht="31.5" customHeight="1" x14ac:dyDescent="0.25">
      <c r="A37" s="26"/>
      <c r="B37" s="27"/>
      <c r="C37" s="28"/>
      <c r="D37" s="28"/>
      <c r="E37" s="111"/>
      <c r="F37" s="71"/>
      <c r="G37" s="112">
        <f t="shared" si="2"/>
        <v>0</v>
      </c>
      <c r="H37" s="9" t="str">
        <f t="shared" si="3"/>
        <v/>
      </c>
      <c r="I37" s="54"/>
    </row>
    <row r="38" spans="1:9" ht="31.5" customHeight="1" x14ac:dyDescent="0.25">
      <c r="A38" s="26"/>
      <c r="B38" s="27"/>
      <c r="C38" s="28"/>
      <c r="D38" s="28"/>
      <c r="E38" s="111"/>
      <c r="F38" s="71"/>
      <c r="G38" s="112">
        <f t="shared" si="2"/>
        <v>0</v>
      </c>
      <c r="H38" s="9" t="str">
        <f t="shared" si="3"/>
        <v/>
      </c>
    </row>
    <row r="39" spans="1:9" ht="31.5" customHeight="1" x14ac:dyDescent="0.25">
      <c r="A39" s="26"/>
      <c r="B39" s="27"/>
      <c r="C39" s="28"/>
      <c r="D39" s="28"/>
      <c r="E39" s="111"/>
      <c r="F39" s="71"/>
      <c r="G39" s="112">
        <f t="shared" si="2"/>
        <v>0</v>
      </c>
      <c r="H39" s="9" t="str">
        <f t="shared" si="3"/>
        <v/>
      </c>
    </row>
    <row r="40" spans="1:9" ht="31.5" customHeight="1" x14ac:dyDescent="0.25">
      <c r="A40" s="113"/>
      <c r="B40" s="114"/>
      <c r="C40" s="28"/>
      <c r="D40" s="115"/>
      <c r="E40" s="111"/>
      <c r="F40" s="71"/>
      <c r="G40" s="112">
        <f t="shared" si="2"/>
        <v>0</v>
      </c>
      <c r="H40" s="9" t="str">
        <f t="shared" si="3"/>
        <v/>
      </c>
    </row>
    <row r="41" spans="1:9" ht="31.5" customHeight="1" x14ac:dyDescent="0.25">
      <c r="A41" s="113"/>
      <c r="B41" s="114"/>
      <c r="C41" s="28"/>
      <c r="D41" s="115"/>
      <c r="E41" s="111"/>
      <c r="F41" s="71"/>
      <c r="G41" s="112">
        <f t="shared" si="2"/>
        <v>0</v>
      </c>
      <c r="H41" s="9" t="str">
        <f t="shared" si="3"/>
        <v/>
      </c>
    </row>
    <row r="42" spans="1:9" ht="31.5" customHeight="1" x14ac:dyDescent="0.25">
      <c r="A42" s="113"/>
      <c r="B42" s="114"/>
      <c r="C42" s="28"/>
      <c r="D42" s="115"/>
      <c r="E42" s="111"/>
      <c r="F42" s="71"/>
      <c r="G42" s="112">
        <f t="shared" si="2"/>
        <v>0</v>
      </c>
      <c r="H42" s="9" t="str">
        <f t="shared" si="3"/>
        <v/>
      </c>
    </row>
    <row r="43" spans="1:9" ht="31.5" customHeight="1" x14ac:dyDescent="0.25">
      <c r="A43" s="113"/>
      <c r="B43" s="114"/>
      <c r="C43" s="28"/>
      <c r="D43" s="115"/>
      <c r="E43" s="111"/>
      <c r="F43" s="71"/>
      <c r="G43" s="112">
        <f t="shared" si="2"/>
        <v>0</v>
      </c>
      <c r="H43" s="9" t="str">
        <f t="shared" si="3"/>
        <v/>
      </c>
    </row>
    <row r="44" spans="1:9" ht="31.5" customHeight="1" x14ac:dyDescent="0.25">
      <c r="A44" s="113"/>
      <c r="B44" s="114"/>
      <c r="C44" s="28"/>
      <c r="D44" s="115"/>
      <c r="E44" s="111"/>
      <c r="F44" s="71"/>
      <c r="G44" s="112">
        <f t="shared" si="2"/>
        <v>0</v>
      </c>
      <c r="H44" s="9" t="str">
        <f t="shared" si="3"/>
        <v/>
      </c>
    </row>
    <row r="45" spans="1:9" ht="31.5" customHeight="1" x14ac:dyDescent="0.25">
      <c r="A45" s="113"/>
      <c r="B45" s="114"/>
      <c r="C45" s="28"/>
      <c r="D45" s="115"/>
      <c r="E45" s="111"/>
      <c r="F45" s="71"/>
      <c r="G45" s="112">
        <f t="shared" si="2"/>
        <v>0</v>
      </c>
      <c r="H45" s="9" t="str">
        <f t="shared" si="3"/>
        <v/>
      </c>
    </row>
    <row r="46" spans="1:9" ht="31.5" customHeight="1" x14ac:dyDescent="0.25">
      <c r="A46" s="113"/>
      <c r="B46" s="114"/>
      <c r="C46" s="28"/>
      <c r="D46" s="115"/>
      <c r="E46" s="111"/>
      <c r="F46" s="71"/>
      <c r="G46" s="112">
        <f t="shared" si="2"/>
        <v>0</v>
      </c>
      <c r="H46" s="9" t="str">
        <f t="shared" si="3"/>
        <v/>
      </c>
    </row>
    <row r="47" spans="1:9" ht="31.5" customHeight="1" x14ac:dyDescent="0.25">
      <c r="A47" s="113"/>
      <c r="B47" s="114"/>
      <c r="C47" s="28"/>
      <c r="D47" s="115"/>
      <c r="E47" s="111"/>
      <c r="F47" s="71"/>
      <c r="G47" s="112">
        <f t="shared" si="2"/>
        <v>0</v>
      </c>
      <c r="H47" s="9" t="str">
        <f t="shared" si="3"/>
        <v/>
      </c>
    </row>
    <row r="48" spans="1:9" ht="31.5" customHeight="1" x14ac:dyDescent="0.25">
      <c r="A48" s="113"/>
      <c r="B48" s="114"/>
      <c r="C48" s="28"/>
      <c r="D48" s="115"/>
      <c r="E48" s="111"/>
      <c r="F48" s="71"/>
      <c r="G48" s="112">
        <f t="shared" si="2"/>
        <v>0</v>
      </c>
      <c r="H48" s="9" t="str">
        <f t="shared" si="3"/>
        <v/>
      </c>
    </row>
    <row r="49" spans="1:8" ht="31.5" customHeight="1" x14ac:dyDescent="0.25">
      <c r="A49" s="113"/>
      <c r="B49" s="114"/>
      <c r="C49" s="28"/>
      <c r="D49" s="115"/>
      <c r="E49" s="111"/>
      <c r="F49" s="71"/>
      <c r="G49" s="112">
        <f t="shared" si="2"/>
        <v>0</v>
      </c>
      <c r="H49" s="9" t="str">
        <f t="shared" si="3"/>
        <v/>
      </c>
    </row>
    <row r="50" spans="1:8" ht="31.5" customHeight="1" x14ac:dyDescent="0.25">
      <c r="A50" s="113"/>
      <c r="B50" s="114"/>
      <c r="C50" s="28"/>
      <c r="D50" s="115"/>
      <c r="E50" s="111"/>
      <c r="F50" s="71"/>
      <c r="G50" s="112">
        <f t="shared" si="2"/>
        <v>0</v>
      </c>
      <c r="H50" s="9" t="str">
        <f t="shared" si="3"/>
        <v/>
      </c>
    </row>
    <row r="51" spans="1:8" ht="31.5" customHeight="1" x14ac:dyDescent="0.25">
      <c r="A51" s="113"/>
      <c r="B51" s="114"/>
      <c r="C51" s="28"/>
      <c r="D51" s="115"/>
      <c r="E51" s="111"/>
      <c r="F51" s="71"/>
      <c r="G51" s="112">
        <f t="shared" si="2"/>
        <v>0</v>
      </c>
      <c r="H51" s="9" t="str">
        <f t="shared" si="3"/>
        <v/>
      </c>
    </row>
    <row r="52" spans="1:8" ht="31.5" customHeight="1" x14ac:dyDescent="0.25">
      <c r="A52" s="113"/>
      <c r="B52" s="114"/>
      <c r="C52" s="28"/>
      <c r="D52" s="115"/>
      <c r="E52" s="111"/>
      <c r="F52" s="71"/>
      <c r="G52" s="112">
        <f t="shared" si="2"/>
        <v>0</v>
      </c>
      <c r="H52" s="9" t="str">
        <f t="shared" si="3"/>
        <v/>
      </c>
    </row>
    <row r="53" spans="1:8" ht="31.5" customHeight="1" x14ac:dyDescent="0.25">
      <c r="A53" s="113"/>
      <c r="B53" s="114"/>
      <c r="C53" s="28"/>
      <c r="D53" s="115"/>
      <c r="E53" s="111"/>
      <c r="F53" s="71"/>
      <c r="G53" s="112">
        <f t="shared" si="2"/>
        <v>0</v>
      </c>
      <c r="H53" s="9" t="str">
        <f t="shared" si="3"/>
        <v/>
      </c>
    </row>
    <row r="54" spans="1:8" ht="31.5" customHeight="1" x14ac:dyDescent="0.25">
      <c r="A54" s="113"/>
      <c r="B54" s="114"/>
      <c r="C54" s="28"/>
      <c r="D54" s="115"/>
      <c r="E54" s="111"/>
      <c r="F54" s="71"/>
      <c r="G54" s="112">
        <f t="shared" si="2"/>
        <v>0</v>
      </c>
      <c r="H54" s="9" t="str">
        <f t="shared" si="3"/>
        <v/>
      </c>
    </row>
    <row r="55" spans="1:8" ht="31.5" customHeight="1" x14ac:dyDescent="0.25">
      <c r="A55" s="113"/>
      <c r="B55" s="114"/>
      <c r="C55" s="28"/>
      <c r="D55" s="115"/>
      <c r="E55" s="111"/>
      <c r="F55" s="71"/>
      <c r="G55" s="112">
        <f t="shared" si="2"/>
        <v>0</v>
      </c>
      <c r="H55" s="9" t="str">
        <f t="shared" si="3"/>
        <v/>
      </c>
    </row>
    <row r="56" spans="1:8" ht="31.5" customHeight="1" x14ac:dyDescent="0.25">
      <c r="A56" s="113"/>
      <c r="B56" s="114"/>
      <c r="C56" s="28"/>
      <c r="D56" s="115"/>
      <c r="E56" s="111"/>
      <c r="F56" s="71"/>
      <c r="G56" s="112">
        <f t="shared" si="2"/>
        <v>0</v>
      </c>
      <c r="H56" s="9" t="str">
        <f t="shared" si="3"/>
        <v/>
      </c>
    </row>
    <row r="57" spans="1:8" ht="31.5" customHeight="1" x14ac:dyDescent="0.25">
      <c r="A57" s="113"/>
      <c r="B57" s="114"/>
      <c r="C57" s="28"/>
      <c r="D57" s="115"/>
      <c r="E57" s="111"/>
      <c r="F57" s="71"/>
      <c r="G57" s="112">
        <f t="shared" si="2"/>
        <v>0</v>
      </c>
      <c r="H57" s="9" t="str">
        <f t="shared" si="3"/>
        <v/>
      </c>
    </row>
    <row r="58" spans="1:8" ht="31.5" customHeight="1" x14ac:dyDescent="0.25">
      <c r="A58" s="113"/>
      <c r="B58" s="114"/>
      <c r="C58" s="28"/>
      <c r="D58" s="115"/>
      <c r="E58" s="111"/>
      <c r="F58" s="71"/>
      <c r="G58" s="112">
        <f t="shared" si="2"/>
        <v>0</v>
      </c>
      <c r="H58" s="9" t="str">
        <f t="shared" si="3"/>
        <v/>
      </c>
    </row>
    <row r="59" spans="1:8" ht="31.5" customHeight="1" x14ac:dyDescent="0.25">
      <c r="A59" s="113"/>
      <c r="B59" s="114"/>
      <c r="C59" s="28"/>
      <c r="D59" s="115"/>
      <c r="E59" s="111"/>
      <c r="F59" s="71"/>
      <c r="G59" s="112">
        <f t="shared" si="2"/>
        <v>0</v>
      </c>
      <c r="H59" s="9" t="str">
        <f t="shared" si="3"/>
        <v/>
      </c>
    </row>
    <row r="60" spans="1:8" ht="31.5" customHeight="1" x14ac:dyDescent="0.25">
      <c r="A60" s="113"/>
      <c r="B60" s="114"/>
      <c r="C60" s="28"/>
      <c r="D60" s="115"/>
      <c r="E60" s="111"/>
      <c r="F60" s="71"/>
      <c r="G60" s="112">
        <f t="shared" si="2"/>
        <v>0</v>
      </c>
      <c r="H60" s="9" t="str">
        <f t="shared" si="3"/>
        <v/>
      </c>
    </row>
    <row r="61" spans="1:8" ht="31.5" customHeight="1" x14ac:dyDescent="0.25">
      <c r="A61" s="113"/>
      <c r="B61" s="114"/>
      <c r="C61" s="28"/>
      <c r="D61" s="115"/>
      <c r="E61" s="111"/>
      <c r="F61" s="71"/>
      <c r="G61" s="112">
        <f t="shared" si="2"/>
        <v>0</v>
      </c>
      <c r="H61" s="9" t="str">
        <f t="shared" si="3"/>
        <v/>
      </c>
    </row>
    <row r="62" spans="1:8" ht="31.5" customHeight="1" x14ac:dyDescent="0.25">
      <c r="A62" s="113"/>
      <c r="B62" s="114"/>
      <c r="C62" s="28"/>
      <c r="D62" s="115"/>
      <c r="E62" s="111"/>
      <c r="F62" s="71"/>
      <c r="G62" s="112">
        <f t="shared" si="2"/>
        <v>0</v>
      </c>
      <c r="H62" s="9" t="str">
        <f t="shared" si="3"/>
        <v/>
      </c>
    </row>
    <row r="63" spans="1:8" ht="31.5" customHeight="1" x14ac:dyDescent="0.25">
      <c r="A63" s="113"/>
      <c r="B63" s="114"/>
      <c r="C63" s="28"/>
      <c r="D63" s="115"/>
      <c r="E63" s="111"/>
      <c r="F63" s="71"/>
      <c r="G63" s="112">
        <f t="shared" si="2"/>
        <v>0</v>
      </c>
      <c r="H63" s="9" t="str">
        <f t="shared" si="3"/>
        <v/>
      </c>
    </row>
    <row r="64" spans="1:8" ht="31.5" customHeight="1" x14ac:dyDescent="0.25">
      <c r="A64" s="113"/>
      <c r="B64" s="114"/>
      <c r="C64" s="28"/>
      <c r="D64" s="115"/>
      <c r="E64" s="111"/>
      <c r="F64" s="71"/>
      <c r="G64" s="112">
        <f t="shared" si="2"/>
        <v>0</v>
      </c>
      <c r="H64" s="9" t="str">
        <f t="shared" si="3"/>
        <v/>
      </c>
    </row>
    <row r="65" spans="1:8" ht="31.5" customHeight="1" x14ac:dyDescent="0.25">
      <c r="A65" s="113"/>
      <c r="B65" s="114"/>
      <c r="C65" s="28"/>
      <c r="D65" s="115"/>
      <c r="E65" s="111"/>
      <c r="F65" s="71"/>
      <c r="G65" s="112">
        <f t="shared" si="2"/>
        <v>0</v>
      </c>
      <c r="H65" s="9" t="str">
        <f t="shared" si="3"/>
        <v/>
      </c>
    </row>
    <row r="66" spans="1:8" ht="31.5" customHeight="1" x14ac:dyDescent="0.25">
      <c r="A66" s="113"/>
      <c r="B66" s="114"/>
      <c r="C66" s="28"/>
      <c r="D66" s="115"/>
      <c r="E66" s="111"/>
      <c r="F66" s="71"/>
      <c r="G66" s="112">
        <f t="shared" si="2"/>
        <v>0</v>
      </c>
      <c r="H66" s="9" t="str">
        <f t="shared" si="3"/>
        <v/>
      </c>
    </row>
    <row r="67" spans="1:8" ht="31.5" customHeight="1" x14ac:dyDescent="0.25">
      <c r="A67" s="113"/>
      <c r="B67" s="114"/>
      <c r="C67" s="28"/>
      <c r="D67" s="115"/>
      <c r="E67" s="111"/>
      <c r="F67" s="71"/>
      <c r="G67" s="112">
        <f t="shared" si="2"/>
        <v>0</v>
      </c>
      <c r="H67" s="9" t="str">
        <f t="shared" si="3"/>
        <v/>
      </c>
    </row>
    <row r="68" spans="1:8" ht="31.5" customHeight="1" x14ac:dyDescent="0.25">
      <c r="A68" s="113"/>
      <c r="B68" s="114"/>
      <c r="C68" s="28"/>
      <c r="D68" s="115"/>
      <c r="E68" s="111"/>
      <c r="F68" s="71"/>
      <c r="G68" s="112">
        <f t="shared" si="2"/>
        <v>0</v>
      </c>
      <c r="H68" s="9" t="str">
        <f t="shared" si="3"/>
        <v/>
      </c>
    </row>
    <row r="69" spans="1:8" ht="31.5" customHeight="1" x14ac:dyDescent="0.25">
      <c r="A69" s="113"/>
      <c r="B69" s="114"/>
      <c r="C69" s="28"/>
      <c r="D69" s="115"/>
      <c r="E69" s="111"/>
      <c r="F69" s="71"/>
      <c r="G69" s="112">
        <f t="shared" si="2"/>
        <v>0</v>
      </c>
      <c r="H69" s="9" t="str">
        <f t="shared" si="3"/>
        <v/>
      </c>
    </row>
    <row r="70" spans="1:8" ht="31.5" customHeight="1" x14ac:dyDescent="0.25">
      <c r="A70" s="113"/>
      <c r="B70" s="114"/>
      <c r="C70" s="28"/>
      <c r="D70" s="115"/>
      <c r="E70" s="111"/>
      <c r="F70" s="71"/>
      <c r="G70" s="112">
        <f t="shared" si="2"/>
        <v>0</v>
      </c>
      <c r="H70" s="9" t="str">
        <f t="shared" si="3"/>
        <v/>
      </c>
    </row>
    <row r="71" spans="1:8" ht="31.5" customHeight="1" x14ac:dyDescent="0.25">
      <c r="A71" s="113"/>
      <c r="B71" s="114"/>
      <c r="C71" s="28"/>
      <c r="D71" s="115"/>
      <c r="E71" s="111"/>
      <c r="F71" s="71"/>
      <c r="G71" s="112">
        <f t="shared" si="2"/>
        <v>0</v>
      </c>
      <c r="H71" s="9" t="str">
        <f t="shared" si="3"/>
        <v/>
      </c>
    </row>
    <row r="72" spans="1:8" ht="31.5" customHeight="1" x14ac:dyDescent="0.25">
      <c r="A72" s="113"/>
      <c r="B72" s="114"/>
      <c r="C72" s="28"/>
      <c r="D72" s="115"/>
      <c r="E72" s="111"/>
      <c r="F72" s="71"/>
      <c r="G72" s="112">
        <f t="shared" si="2"/>
        <v>0</v>
      </c>
      <c r="H72" s="9" t="str">
        <f t="shared" si="3"/>
        <v/>
      </c>
    </row>
    <row r="73" spans="1:8" ht="31.5" customHeight="1" x14ac:dyDescent="0.25">
      <c r="A73" s="113"/>
      <c r="B73" s="114"/>
      <c r="C73" s="28"/>
      <c r="D73" s="115"/>
      <c r="E73" s="111"/>
      <c r="F73" s="71"/>
      <c r="G73" s="112">
        <f t="shared" si="2"/>
        <v>0</v>
      </c>
      <c r="H73" s="9" t="str">
        <f t="shared" si="3"/>
        <v/>
      </c>
    </row>
    <row r="74" spans="1:8" ht="31.5" customHeight="1" x14ac:dyDescent="0.25">
      <c r="A74" s="113"/>
      <c r="B74" s="114"/>
      <c r="C74" s="28"/>
      <c r="D74" s="115"/>
      <c r="E74" s="111"/>
      <c r="F74" s="71"/>
      <c r="G74" s="112">
        <f t="shared" si="2"/>
        <v>0</v>
      </c>
      <c r="H74" s="9" t="str">
        <f t="shared" si="3"/>
        <v/>
      </c>
    </row>
    <row r="75" spans="1:8" ht="31.5" customHeight="1" x14ac:dyDescent="0.25">
      <c r="A75" s="113"/>
      <c r="B75" s="114"/>
      <c r="C75" s="28"/>
      <c r="D75" s="115"/>
      <c r="E75" s="111"/>
      <c r="F75" s="71"/>
      <c r="G75" s="112">
        <f t="shared" si="2"/>
        <v>0</v>
      </c>
      <c r="H75" s="9" t="str">
        <f t="shared" si="3"/>
        <v/>
      </c>
    </row>
    <row r="76" spans="1:8" ht="31.5" customHeight="1" x14ac:dyDescent="0.25">
      <c r="A76" s="113"/>
      <c r="B76" s="114"/>
      <c r="C76" s="28"/>
      <c r="D76" s="115"/>
      <c r="E76" s="111"/>
      <c r="F76" s="71"/>
      <c r="G76" s="112">
        <f t="shared" si="2"/>
        <v>0</v>
      </c>
      <c r="H76" s="9" t="str">
        <f t="shared" si="3"/>
        <v/>
      </c>
    </row>
    <row r="77" spans="1:8" ht="31.5" customHeight="1" thickBot="1" x14ac:dyDescent="0.3">
      <c r="A77" s="116"/>
      <c r="B77" s="117"/>
      <c r="C77" s="29"/>
      <c r="D77" s="118"/>
      <c r="E77" s="119"/>
      <c r="F77" s="74"/>
      <c r="G77" s="120">
        <f t="shared" si="2"/>
        <v>0</v>
      </c>
      <c r="H77" s="9" t="str">
        <f t="shared" si="3"/>
        <v/>
      </c>
    </row>
    <row r="78" spans="1:8" ht="21" customHeight="1" thickTop="1" x14ac:dyDescent="0.25">
      <c r="A78" s="121"/>
      <c r="B78" s="121"/>
      <c r="C78" s="121"/>
      <c r="D78" s="11" t="s">
        <v>32</v>
      </c>
      <c r="E78" s="12">
        <f>SUM(E33:E77)</f>
        <v>0</v>
      </c>
      <c r="F78" s="13"/>
      <c r="G78" s="122">
        <f>SUM(G33:G77)</f>
        <v>0</v>
      </c>
    </row>
    <row r="79" spans="1:8" x14ac:dyDescent="0.25">
      <c r="A79" s="14" t="s">
        <v>33</v>
      </c>
      <c r="C79" s="98"/>
      <c r="F79" s="99"/>
      <c r="G79" s="98"/>
    </row>
    <row r="80" spans="1:8" x14ac:dyDescent="0.25">
      <c r="A80" s="15" t="s">
        <v>34</v>
      </c>
      <c r="B80" s="98"/>
    </row>
    <row r="81" spans="1:8" x14ac:dyDescent="0.25">
      <c r="A81" s="14" t="s">
        <v>59</v>
      </c>
      <c r="B81" s="14" t="s">
        <v>35</v>
      </c>
      <c r="D81" s="100"/>
      <c r="F81" s="101" t="s">
        <v>55</v>
      </c>
    </row>
    <row r="82" spans="1:8" x14ac:dyDescent="0.25">
      <c r="A82" s="16" t="s">
        <v>36</v>
      </c>
      <c r="B82" s="14" t="s">
        <v>37</v>
      </c>
      <c r="D82" s="100"/>
      <c r="F82" s="101" t="s">
        <v>56</v>
      </c>
    </row>
    <row r="83" spans="1:8" x14ac:dyDescent="0.25">
      <c r="A83" s="16" t="s">
        <v>38</v>
      </c>
      <c r="B83" s="14" t="s">
        <v>39</v>
      </c>
      <c r="F83" s="101" t="s">
        <v>57</v>
      </c>
    </row>
    <row r="84" spans="1:8" x14ac:dyDescent="0.25">
      <c r="A84" s="16" t="s">
        <v>40</v>
      </c>
      <c r="B84" s="15" t="s">
        <v>41</v>
      </c>
      <c r="F84" s="101" t="s">
        <v>58</v>
      </c>
    </row>
    <row r="85" spans="1:8" x14ac:dyDescent="0.25">
      <c r="A85" s="15" t="s">
        <v>42</v>
      </c>
    </row>
    <row r="86" spans="1:8" x14ac:dyDescent="0.25">
      <c r="A86" s="100"/>
      <c r="B86" s="100"/>
      <c r="D86" s="100"/>
    </row>
    <row r="87" spans="1:8" x14ac:dyDescent="0.25">
      <c r="A87" s="4" t="s">
        <v>43</v>
      </c>
    </row>
    <row r="88" spans="1:8" x14ac:dyDescent="0.25">
      <c r="A88" s="2" t="s">
        <v>44</v>
      </c>
    </row>
    <row r="89" spans="1:8" s="8" customFormat="1" x14ac:dyDescent="0.25">
      <c r="A89" s="54"/>
      <c r="B89" s="54"/>
      <c r="C89" s="54"/>
      <c r="D89" s="54"/>
      <c r="E89" s="54"/>
      <c r="F89" s="54"/>
      <c r="G89" s="54"/>
    </row>
    <row r="90" spans="1:8" ht="14.4" thickBot="1" x14ac:dyDescent="0.3">
      <c r="H90" s="17"/>
    </row>
    <row r="91" spans="1:8" ht="27" thickTop="1" x14ac:dyDescent="0.25">
      <c r="A91" s="123"/>
      <c r="B91" s="124"/>
      <c r="C91" s="18" t="s">
        <v>45</v>
      </c>
      <c r="D91" s="18" t="s">
        <v>215</v>
      </c>
      <c r="E91" s="19" t="s">
        <v>46</v>
      </c>
      <c r="F91" s="55"/>
      <c r="G91" s="55"/>
      <c r="H91" s="17"/>
    </row>
    <row r="92" spans="1:8" x14ac:dyDescent="0.25">
      <c r="A92" s="125" t="s">
        <v>47</v>
      </c>
      <c r="B92" s="126"/>
      <c r="C92" s="63">
        <f>COUNTIF(C33:C77,"lt")</f>
        <v>0</v>
      </c>
      <c r="D92" s="64">
        <f>SUMIF(C33:C77,"lt",G33:G77)</f>
        <v>0</v>
      </c>
      <c r="E92" s="127">
        <f>IF(D92&lt;&gt;0,D92/$D$96,0%)</f>
        <v>0</v>
      </c>
      <c r="H92" s="17"/>
    </row>
    <row r="93" spans="1:8" x14ac:dyDescent="0.25">
      <c r="A93" s="125" t="s">
        <v>48</v>
      </c>
      <c r="B93" s="126"/>
      <c r="C93" s="63">
        <f>COUNTIF(C33:C77,"dt")</f>
        <v>0</v>
      </c>
      <c r="D93" s="64">
        <f>SUMIF(C33:C77,"dt",G33:G77)</f>
        <v>0</v>
      </c>
      <c r="E93" s="127">
        <f t="shared" ref="E93:E95" si="4">IF(D93&lt;&gt;0,D93/$D$96,0%)</f>
        <v>0</v>
      </c>
      <c r="H93" s="17"/>
    </row>
    <row r="94" spans="1:8" x14ac:dyDescent="0.25">
      <c r="A94" s="125" t="s">
        <v>49</v>
      </c>
      <c r="B94" s="126"/>
      <c r="C94" s="63">
        <f>COUNTIF(C33:C77,"nt")</f>
        <v>0</v>
      </c>
      <c r="D94" s="64">
        <f>SUMIF(C33:C77,"nt",G33:G77)</f>
        <v>0</v>
      </c>
      <c r="E94" s="127">
        <f t="shared" si="4"/>
        <v>0</v>
      </c>
      <c r="H94" s="17"/>
    </row>
    <row r="95" spans="1:8" x14ac:dyDescent="0.25">
      <c r="A95" s="125" t="s">
        <v>50</v>
      </c>
      <c r="B95" s="126"/>
      <c r="C95" s="63">
        <f>COUNTIF(C33:C77,"nd")</f>
        <v>0</v>
      </c>
      <c r="D95" s="64">
        <f>SUMIF(C33:C77,"nd",G33:G77)</f>
        <v>0</v>
      </c>
      <c r="E95" s="127">
        <f t="shared" si="4"/>
        <v>0</v>
      </c>
      <c r="H95" s="17"/>
    </row>
    <row r="96" spans="1:8" ht="25.2" customHeight="1" thickBot="1" x14ac:dyDescent="0.3">
      <c r="A96" s="20" t="s">
        <v>13</v>
      </c>
      <c r="B96" s="21"/>
      <c r="C96" s="22">
        <f>SUM(C92:C95)</f>
        <v>0</v>
      </c>
      <c r="D96" s="23">
        <f>SUM(D92:D95)</f>
        <v>0</v>
      </c>
      <c r="E96" s="24">
        <f>SUM(E92:E95)</f>
        <v>0</v>
      </c>
      <c r="H96" s="17"/>
    </row>
    <row r="97" spans="1:8" ht="22.95" customHeight="1" thickTop="1" thickBot="1" x14ac:dyDescent="0.3">
      <c r="H97" s="17"/>
    </row>
    <row r="98" spans="1:8" ht="27" thickTop="1" x14ac:dyDescent="0.25">
      <c r="A98" s="123"/>
      <c r="B98" s="124"/>
      <c r="C98" s="18" t="s">
        <v>45</v>
      </c>
      <c r="D98" s="18" t="s">
        <v>215</v>
      </c>
      <c r="E98" s="19" t="s">
        <v>46</v>
      </c>
      <c r="H98" s="17"/>
    </row>
    <row r="99" spans="1:8" x14ac:dyDescent="0.25">
      <c r="A99" s="125" t="s">
        <v>51</v>
      </c>
      <c r="B99" s="126"/>
      <c r="C99" s="63">
        <f>COUNTIF(D33:D77,"Dirigente")</f>
        <v>0</v>
      </c>
      <c r="D99" s="64">
        <f>SUMIF(D33:D77,"Dirigente",G33:G77)</f>
        <v>0</v>
      </c>
      <c r="E99" s="127">
        <f>IF(D99&lt;&gt;0,D99/$D$103,0%)</f>
        <v>0</v>
      </c>
      <c r="F99" s="25"/>
      <c r="H99" s="17"/>
    </row>
    <row r="100" spans="1:8" x14ac:dyDescent="0.25">
      <c r="A100" s="125" t="s">
        <v>52</v>
      </c>
      <c r="B100" s="126"/>
      <c r="C100" s="63">
        <f>COUNTIF(D33:D77,"Quadro")</f>
        <v>0</v>
      </c>
      <c r="D100" s="64">
        <f>SUMIF(D33:D77,"Quadro",G33:G77)</f>
        <v>0</v>
      </c>
      <c r="E100" s="127">
        <f>IF(D100&lt;&gt;0,D100/$D$103,0%)</f>
        <v>0</v>
      </c>
      <c r="F100" s="25"/>
      <c r="H100" s="17"/>
    </row>
    <row r="101" spans="1:8" x14ac:dyDescent="0.25">
      <c r="A101" s="125" t="s">
        <v>53</v>
      </c>
      <c r="B101" s="126"/>
      <c r="C101" s="63">
        <f>COUNTIF(D33:D77,"Impiegato")</f>
        <v>0</v>
      </c>
      <c r="D101" s="64">
        <f>SUMIF(D33:D77,"Impiegato",G33:G77)</f>
        <v>0</v>
      </c>
      <c r="E101" s="127">
        <f>IF(D101&lt;&gt;0,D101/$D$103,0%)</f>
        <v>0</v>
      </c>
      <c r="F101" s="25"/>
      <c r="H101" s="17"/>
    </row>
    <row r="102" spans="1:8" x14ac:dyDescent="0.25">
      <c r="A102" s="125" t="s">
        <v>54</v>
      </c>
      <c r="B102" s="126"/>
      <c r="C102" s="63">
        <f>COUNTIF(D33:D77,"Operaio")</f>
        <v>0</v>
      </c>
      <c r="D102" s="64">
        <f>SUMIF(D33:D77,"Operaio",G33:G77)</f>
        <v>0</v>
      </c>
      <c r="E102" s="127">
        <f>IF(D102&lt;&gt;0,D102/$D$103,0%)</f>
        <v>0</v>
      </c>
      <c r="F102" s="25"/>
      <c r="H102" s="17"/>
    </row>
    <row r="103" spans="1:8" ht="25.2" customHeight="1" thickBot="1" x14ac:dyDescent="0.3">
      <c r="A103" s="20" t="s">
        <v>13</v>
      </c>
      <c r="B103" s="21"/>
      <c r="C103" s="22">
        <f>SUM(C99:C102)</f>
        <v>0</v>
      </c>
      <c r="D103" s="23">
        <f>SUM(D99:D102)</f>
        <v>0</v>
      </c>
      <c r="E103" s="24">
        <f>SUM(E99:E102)</f>
        <v>0</v>
      </c>
      <c r="H103" s="17"/>
    </row>
    <row r="104" spans="1:8" ht="14.4" thickTop="1" x14ac:dyDescent="0.25">
      <c r="H104" s="17"/>
    </row>
    <row r="105" spans="1:8" x14ac:dyDescent="0.25">
      <c r="H105" s="17"/>
    </row>
    <row r="106" spans="1:8" x14ac:dyDescent="0.25">
      <c r="H106" s="17"/>
    </row>
    <row r="107" spans="1:8" x14ac:dyDescent="0.25">
      <c r="H107" s="17"/>
    </row>
    <row r="108" spans="1:8" x14ac:dyDescent="0.25">
      <c r="H108" s="17"/>
    </row>
    <row r="109" spans="1:8" x14ac:dyDescent="0.25">
      <c r="H109" s="17"/>
    </row>
    <row r="110" spans="1:8" x14ac:dyDescent="0.25">
      <c r="H110" s="17"/>
    </row>
    <row r="111" spans="1:8" x14ac:dyDescent="0.25">
      <c r="H111" s="17"/>
    </row>
    <row r="112" spans="1:8" x14ac:dyDescent="0.25">
      <c r="H112" s="17"/>
    </row>
    <row r="113" spans="8:8" x14ac:dyDescent="0.25">
      <c r="H113" s="17"/>
    </row>
    <row r="114" spans="8:8" x14ac:dyDescent="0.25">
      <c r="H114" s="17"/>
    </row>
    <row r="115" spans="8:8" x14ac:dyDescent="0.25">
      <c r="H115" s="17"/>
    </row>
    <row r="116" spans="8:8" x14ac:dyDescent="0.25">
      <c r="H116" s="17"/>
    </row>
    <row r="117" spans="8:8" x14ac:dyDescent="0.25">
      <c r="H117" s="17"/>
    </row>
    <row r="118" spans="8:8" x14ac:dyDescent="0.25">
      <c r="H118" s="17"/>
    </row>
    <row r="119" spans="8:8" x14ac:dyDescent="0.25">
      <c r="H119" s="17"/>
    </row>
    <row r="120" spans="8:8" x14ac:dyDescent="0.25">
      <c r="H120" s="17"/>
    </row>
    <row r="127" spans="8:8" s="55" customFormat="1" x14ac:dyDescent="0.3"/>
    <row r="133" s="102" customFormat="1" x14ac:dyDescent="0.3"/>
  </sheetData>
  <sheetProtection algorithmName="SHA-512" hashValue="HfPLmuQqCoUbEQd4RztSzhFOFMnRi1RiakP79c/iC/fcpWfKNLBF2VF8PUHI9LbeHffYzVaUbiz15nzX9fj33A==" saltValue="WfeHIulOwfHrcTOXhY3MwA==" spinCount="100000" sheet="1" objects="1" scenarios="1"/>
  <dataValidations count="2">
    <dataValidation type="list" allowBlank="1" showInputMessage="1" showErrorMessage="1" sqref="D33:D77 WVL983073:WVL983117 WLP983073:WLP983117 WBT983073:WBT983117 VRX983073:VRX983117 VIB983073:VIB983117 UYF983073:UYF983117 UOJ983073:UOJ983117 UEN983073:UEN983117 TUR983073:TUR983117 TKV983073:TKV983117 TAZ983073:TAZ983117 SRD983073:SRD983117 SHH983073:SHH983117 RXL983073:RXL983117 RNP983073:RNP983117 RDT983073:RDT983117 QTX983073:QTX983117 QKB983073:QKB983117 QAF983073:QAF983117 PQJ983073:PQJ983117 PGN983073:PGN983117 OWR983073:OWR983117 OMV983073:OMV983117 OCZ983073:OCZ983117 NTD983073:NTD983117 NJH983073:NJH983117 MZL983073:MZL983117 MPP983073:MPP983117 MFT983073:MFT983117 LVX983073:LVX983117 LMB983073:LMB983117 LCF983073:LCF983117 KSJ983073:KSJ983117 KIN983073:KIN983117 JYR983073:JYR983117 JOV983073:JOV983117 JEZ983073:JEZ983117 IVD983073:IVD983117 ILH983073:ILH983117 IBL983073:IBL983117 HRP983073:HRP983117 HHT983073:HHT983117 GXX983073:GXX983117 GOB983073:GOB983117 GEF983073:GEF983117 FUJ983073:FUJ983117 FKN983073:FKN983117 FAR983073:FAR983117 EQV983073:EQV983117 EGZ983073:EGZ983117 DXD983073:DXD983117 DNH983073:DNH983117 DDL983073:DDL983117 CTP983073:CTP983117 CJT983073:CJT983117 BZX983073:BZX983117 BQB983073:BQB983117 BGF983073:BGF983117 AWJ983073:AWJ983117 AMN983073:AMN983117 ACR983073:ACR983117 SV983073:SV983117 IZ983073:IZ983117 D983073:D983117 WVL917537:WVL917581 WLP917537:WLP917581 WBT917537:WBT917581 VRX917537:VRX917581 VIB917537:VIB917581 UYF917537:UYF917581 UOJ917537:UOJ917581 UEN917537:UEN917581 TUR917537:TUR917581 TKV917537:TKV917581 TAZ917537:TAZ917581 SRD917537:SRD917581 SHH917537:SHH917581 RXL917537:RXL917581 RNP917537:RNP917581 RDT917537:RDT917581 QTX917537:QTX917581 QKB917537:QKB917581 QAF917537:QAF917581 PQJ917537:PQJ917581 PGN917537:PGN917581 OWR917537:OWR917581 OMV917537:OMV917581 OCZ917537:OCZ917581 NTD917537:NTD917581 NJH917537:NJH917581 MZL917537:MZL917581 MPP917537:MPP917581 MFT917537:MFT917581 LVX917537:LVX917581 LMB917537:LMB917581 LCF917537:LCF917581 KSJ917537:KSJ917581 KIN917537:KIN917581 JYR917537:JYR917581 JOV917537:JOV917581 JEZ917537:JEZ917581 IVD917537:IVD917581 ILH917537:ILH917581 IBL917537:IBL917581 HRP917537:HRP917581 HHT917537:HHT917581 GXX917537:GXX917581 GOB917537:GOB917581 GEF917537:GEF917581 FUJ917537:FUJ917581 FKN917537:FKN917581 FAR917537:FAR917581 EQV917537:EQV917581 EGZ917537:EGZ917581 DXD917537:DXD917581 DNH917537:DNH917581 DDL917537:DDL917581 CTP917537:CTP917581 CJT917537:CJT917581 BZX917537:BZX917581 BQB917537:BQB917581 BGF917537:BGF917581 AWJ917537:AWJ917581 AMN917537:AMN917581 ACR917537:ACR917581 SV917537:SV917581 IZ917537:IZ917581 D917537:D917581 WVL852001:WVL852045 WLP852001:WLP852045 WBT852001:WBT852045 VRX852001:VRX852045 VIB852001:VIB852045 UYF852001:UYF852045 UOJ852001:UOJ852045 UEN852001:UEN852045 TUR852001:TUR852045 TKV852001:TKV852045 TAZ852001:TAZ852045 SRD852001:SRD852045 SHH852001:SHH852045 RXL852001:RXL852045 RNP852001:RNP852045 RDT852001:RDT852045 QTX852001:QTX852045 QKB852001:QKB852045 QAF852001:QAF852045 PQJ852001:PQJ852045 PGN852001:PGN852045 OWR852001:OWR852045 OMV852001:OMV852045 OCZ852001:OCZ852045 NTD852001:NTD852045 NJH852001:NJH852045 MZL852001:MZL852045 MPP852001:MPP852045 MFT852001:MFT852045 LVX852001:LVX852045 LMB852001:LMB852045 LCF852001:LCF852045 KSJ852001:KSJ852045 KIN852001:KIN852045 JYR852001:JYR852045 JOV852001:JOV852045 JEZ852001:JEZ852045 IVD852001:IVD852045 ILH852001:ILH852045 IBL852001:IBL852045 HRP852001:HRP852045 HHT852001:HHT852045 GXX852001:GXX852045 GOB852001:GOB852045 GEF852001:GEF852045 FUJ852001:FUJ852045 FKN852001:FKN852045 FAR852001:FAR852045 EQV852001:EQV852045 EGZ852001:EGZ852045 DXD852001:DXD852045 DNH852001:DNH852045 DDL852001:DDL852045 CTP852001:CTP852045 CJT852001:CJT852045 BZX852001:BZX852045 BQB852001:BQB852045 BGF852001:BGF852045 AWJ852001:AWJ852045 AMN852001:AMN852045 ACR852001:ACR852045 SV852001:SV852045 IZ852001:IZ852045 D852001:D852045 WVL786465:WVL786509 WLP786465:WLP786509 WBT786465:WBT786509 VRX786465:VRX786509 VIB786465:VIB786509 UYF786465:UYF786509 UOJ786465:UOJ786509 UEN786465:UEN786509 TUR786465:TUR786509 TKV786465:TKV786509 TAZ786465:TAZ786509 SRD786465:SRD786509 SHH786465:SHH786509 RXL786465:RXL786509 RNP786465:RNP786509 RDT786465:RDT786509 QTX786465:QTX786509 QKB786465:QKB786509 QAF786465:QAF786509 PQJ786465:PQJ786509 PGN786465:PGN786509 OWR786465:OWR786509 OMV786465:OMV786509 OCZ786465:OCZ786509 NTD786465:NTD786509 NJH786465:NJH786509 MZL786465:MZL786509 MPP786465:MPP786509 MFT786465:MFT786509 LVX786465:LVX786509 LMB786465:LMB786509 LCF786465:LCF786509 KSJ786465:KSJ786509 KIN786465:KIN786509 JYR786465:JYR786509 JOV786465:JOV786509 JEZ786465:JEZ786509 IVD786465:IVD786509 ILH786465:ILH786509 IBL786465:IBL786509 HRP786465:HRP786509 HHT786465:HHT786509 GXX786465:GXX786509 GOB786465:GOB786509 GEF786465:GEF786509 FUJ786465:FUJ786509 FKN786465:FKN786509 FAR786465:FAR786509 EQV786465:EQV786509 EGZ786465:EGZ786509 DXD786465:DXD786509 DNH786465:DNH786509 DDL786465:DDL786509 CTP786465:CTP786509 CJT786465:CJT786509 BZX786465:BZX786509 BQB786465:BQB786509 BGF786465:BGF786509 AWJ786465:AWJ786509 AMN786465:AMN786509 ACR786465:ACR786509 SV786465:SV786509 IZ786465:IZ786509 D786465:D786509 WVL720929:WVL720973 WLP720929:WLP720973 WBT720929:WBT720973 VRX720929:VRX720973 VIB720929:VIB720973 UYF720929:UYF720973 UOJ720929:UOJ720973 UEN720929:UEN720973 TUR720929:TUR720973 TKV720929:TKV720973 TAZ720929:TAZ720973 SRD720929:SRD720973 SHH720929:SHH720973 RXL720929:RXL720973 RNP720929:RNP720973 RDT720929:RDT720973 QTX720929:QTX720973 QKB720929:QKB720973 QAF720929:QAF720973 PQJ720929:PQJ720973 PGN720929:PGN720973 OWR720929:OWR720973 OMV720929:OMV720973 OCZ720929:OCZ720973 NTD720929:NTD720973 NJH720929:NJH720973 MZL720929:MZL720973 MPP720929:MPP720973 MFT720929:MFT720973 LVX720929:LVX720973 LMB720929:LMB720973 LCF720929:LCF720973 KSJ720929:KSJ720973 KIN720929:KIN720973 JYR720929:JYR720973 JOV720929:JOV720973 JEZ720929:JEZ720973 IVD720929:IVD720973 ILH720929:ILH720973 IBL720929:IBL720973 HRP720929:HRP720973 HHT720929:HHT720973 GXX720929:GXX720973 GOB720929:GOB720973 GEF720929:GEF720973 FUJ720929:FUJ720973 FKN720929:FKN720973 FAR720929:FAR720973 EQV720929:EQV720973 EGZ720929:EGZ720973 DXD720929:DXD720973 DNH720929:DNH720973 DDL720929:DDL720973 CTP720929:CTP720973 CJT720929:CJT720973 BZX720929:BZX720973 BQB720929:BQB720973 BGF720929:BGF720973 AWJ720929:AWJ720973 AMN720929:AMN720973 ACR720929:ACR720973 SV720929:SV720973 IZ720929:IZ720973 D720929:D720973 WVL655393:WVL655437 WLP655393:WLP655437 WBT655393:WBT655437 VRX655393:VRX655437 VIB655393:VIB655437 UYF655393:UYF655437 UOJ655393:UOJ655437 UEN655393:UEN655437 TUR655393:TUR655437 TKV655393:TKV655437 TAZ655393:TAZ655437 SRD655393:SRD655437 SHH655393:SHH655437 RXL655393:RXL655437 RNP655393:RNP655437 RDT655393:RDT655437 QTX655393:QTX655437 QKB655393:QKB655437 QAF655393:QAF655437 PQJ655393:PQJ655437 PGN655393:PGN655437 OWR655393:OWR655437 OMV655393:OMV655437 OCZ655393:OCZ655437 NTD655393:NTD655437 NJH655393:NJH655437 MZL655393:MZL655437 MPP655393:MPP655437 MFT655393:MFT655437 LVX655393:LVX655437 LMB655393:LMB655437 LCF655393:LCF655437 KSJ655393:KSJ655437 KIN655393:KIN655437 JYR655393:JYR655437 JOV655393:JOV655437 JEZ655393:JEZ655437 IVD655393:IVD655437 ILH655393:ILH655437 IBL655393:IBL655437 HRP655393:HRP655437 HHT655393:HHT655437 GXX655393:GXX655437 GOB655393:GOB655437 GEF655393:GEF655437 FUJ655393:FUJ655437 FKN655393:FKN655437 FAR655393:FAR655437 EQV655393:EQV655437 EGZ655393:EGZ655437 DXD655393:DXD655437 DNH655393:DNH655437 DDL655393:DDL655437 CTP655393:CTP655437 CJT655393:CJT655437 BZX655393:BZX655437 BQB655393:BQB655437 BGF655393:BGF655437 AWJ655393:AWJ655437 AMN655393:AMN655437 ACR655393:ACR655437 SV655393:SV655437 IZ655393:IZ655437 D655393:D655437 WVL589857:WVL589901 WLP589857:WLP589901 WBT589857:WBT589901 VRX589857:VRX589901 VIB589857:VIB589901 UYF589857:UYF589901 UOJ589857:UOJ589901 UEN589857:UEN589901 TUR589857:TUR589901 TKV589857:TKV589901 TAZ589857:TAZ589901 SRD589857:SRD589901 SHH589857:SHH589901 RXL589857:RXL589901 RNP589857:RNP589901 RDT589857:RDT589901 QTX589857:QTX589901 QKB589857:QKB589901 QAF589857:QAF589901 PQJ589857:PQJ589901 PGN589857:PGN589901 OWR589857:OWR589901 OMV589857:OMV589901 OCZ589857:OCZ589901 NTD589857:NTD589901 NJH589857:NJH589901 MZL589857:MZL589901 MPP589857:MPP589901 MFT589857:MFT589901 LVX589857:LVX589901 LMB589857:LMB589901 LCF589857:LCF589901 KSJ589857:KSJ589901 KIN589857:KIN589901 JYR589857:JYR589901 JOV589857:JOV589901 JEZ589857:JEZ589901 IVD589857:IVD589901 ILH589857:ILH589901 IBL589857:IBL589901 HRP589857:HRP589901 HHT589857:HHT589901 GXX589857:GXX589901 GOB589857:GOB589901 GEF589857:GEF589901 FUJ589857:FUJ589901 FKN589857:FKN589901 FAR589857:FAR589901 EQV589857:EQV589901 EGZ589857:EGZ589901 DXD589857:DXD589901 DNH589857:DNH589901 DDL589857:DDL589901 CTP589857:CTP589901 CJT589857:CJT589901 BZX589857:BZX589901 BQB589857:BQB589901 BGF589857:BGF589901 AWJ589857:AWJ589901 AMN589857:AMN589901 ACR589857:ACR589901 SV589857:SV589901 IZ589857:IZ589901 D589857:D589901 WVL524321:WVL524365 WLP524321:WLP524365 WBT524321:WBT524365 VRX524321:VRX524365 VIB524321:VIB524365 UYF524321:UYF524365 UOJ524321:UOJ524365 UEN524321:UEN524365 TUR524321:TUR524365 TKV524321:TKV524365 TAZ524321:TAZ524365 SRD524321:SRD524365 SHH524321:SHH524365 RXL524321:RXL524365 RNP524321:RNP524365 RDT524321:RDT524365 QTX524321:QTX524365 QKB524321:QKB524365 QAF524321:QAF524365 PQJ524321:PQJ524365 PGN524321:PGN524365 OWR524321:OWR524365 OMV524321:OMV524365 OCZ524321:OCZ524365 NTD524321:NTD524365 NJH524321:NJH524365 MZL524321:MZL524365 MPP524321:MPP524365 MFT524321:MFT524365 LVX524321:LVX524365 LMB524321:LMB524365 LCF524321:LCF524365 KSJ524321:KSJ524365 KIN524321:KIN524365 JYR524321:JYR524365 JOV524321:JOV524365 JEZ524321:JEZ524365 IVD524321:IVD524365 ILH524321:ILH524365 IBL524321:IBL524365 HRP524321:HRP524365 HHT524321:HHT524365 GXX524321:GXX524365 GOB524321:GOB524365 GEF524321:GEF524365 FUJ524321:FUJ524365 FKN524321:FKN524365 FAR524321:FAR524365 EQV524321:EQV524365 EGZ524321:EGZ524365 DXD524321:DXD524365 DNH524321:DNH524365 DDL524321:DDL524365 CTP524321:CTP524365 CJT524321:CJT524365 BZX524321:BZX524365 BQB524321:BQB524365 BGF524321:BGF524365 AWJ524321:AWJ524365 AMN524321:AMN524365 ACR524321:ACR524365 SV524321:SV524365 IZ524321:IZ524365 D524321:D524365 WVL458785:WVL458829 WLP458785:WLP458829 WBT458785:WBT458829 VRX458785:VRX458829 VIB458785:VIB458829 UYF458785:UYF458829 UOJ458785:UOJ458829 UEN458785:UEN458829 TUR458785:TUR458829 TKV458785:TKV458829 TAZ458785:TAZ458829 SRD458785:SRD458829 SHH458785:SHH458829 RXL458785:RXL458829 RNP458785:RNP458829 RDT458785:RDT458829 QTX458785:QTX458829 QKB458785:QKB458829 QAF458785:QAF458829 PQJ458785:PQJ458829 PGN458785:PGN458829 OWR458785:OWR458829 OMV458785:OMV458829 OCZ458785:OCZ458829 NTD458785:NTD458829 NJH458785:NJH458829 MZL458785:MZL458829 MPP458785:MPP458829 MFT458785:MFT458829 LVX458785:LVX458829 LMB458785:LMB458829 LCF458785:LCF458829 KSJ458785:KSJ458829 KIN458785:KIN458829 JYR458785:JYR458829 JOV458785:JOV458829 JEZ458785:JEZ458829 IVD458785:IVD458829 ILH458785:ILH458829 IBL458785:IBL458829 HRP458785:HRP458829 HHT458785:HHT458829 GXX458785:GXX458829 GOB458785:GOB458829 GEF458785:GEF458829 FUJ458785:FUJ458829 FKN458785:FKN458829 FAR458785:FAR458829 EQV458785:EQV458829 EGZ458785:EGZ458829 DXD458785:DXD458829 DNH458785:DNH458829 DDL458785:DDL458829 CTP458785:CTP458829 CJT458785:CJT458829 BZX458785:BZX458829 BQB458785:BQB458829 BGF458785:BGF458829 AWJ458785:AWJ458829 AMN458785:AMN458829 ACR458785:ACR458829 SV458785:SV458829 IZ458785:IZ458829 D458785:D458829 WVL393249:WVL393293 WLP393249:WLP393293 WBT393249:WBT393293 VRX393249:VRX393293 VIB393249:VIB393293 UYF393249:UYF393293 UOJ393249:UOJ393293 UEN393249:UEN393293 TUR393249:TUR393293 TKV393249:TKV393293 TAZ393249:TAZ393293 SRD393249:SRD393293 SHH393249:SHH393293 RXL393249:RXL393293 RNP393249:RNP393293 RDT393249:RDT393293 QTX393249:QTX393293 QKB393249:QKB393293 QAF393249:QAF393293 PQJ393249:PQJ393293 PGN393249:PGN393293 OWR393249:OWR393293 OMV393249:OMV393293 OCZ393249:OCZ393293 NTD393249:NTD393293 NJH393249:NJH393293 MZL393249:MZL393293 MPP393249:MPP393293 MFT393249:MFT393293 LVX393249:LVX393293 LMB393249:LMB393293 LCF393249:LCF393293 KSJ393249:KSJ393293 KIN393249:KIN393293 JYR393249:JYR393293 JOV393249:JOV393293 JEZ393249:JEZ393293 IVD393249:IVD393293 ILH393249:ILH393293 IBL393249:IBL393293 HRP393249:HRP393293 HHT393249:HHT393293 GXX393249:GXX393293 GOB393249:GOB393293 GEF393249:GEF393293 FUJ393249:FUJ393293 FKN393249:FKN393293 FAR393249:FAR393293 EQV393249:EQV393293 EGZ393249:EGZ393293 DXD393249:DXD393293 DNH393249:DNH393293 DDL393249:DDL393293 CTP393249:CTP393293 CJT393249:CJT393293 BZX393249:BZX393293 BQB393249:BQB393293 BGF393249:BGF393293 AWJ393249:AWJ393293 AMN393249:AMN393293 ACR393249:ACR393293 SV393249:SV393293 IZ393249:IZ393293 D393249:D393293 WVL327713:WVL327757 WLP327713:WLP327757 WBT327713:WBT327757 VRX327713:VRX327757 VIB327713:VIB327757 UYF327713:UYF327757 UOJ327713:UOJ327757 UEN327713:UEN327757 TUR327713:TUR327757 TKV327713:TKV327757 TAZ327713:TAZ327757 SRD327713:SRD327757 SHH327713:SHH327757 RXL327713:RXL327757 RNP327713:RNP327757 RDT327713:RDT327757 QTX327713:QTX327757 QKB327713:QKB327757 QAF327713:QAF327757 PQJ327713:PQJ327757 PGN327713:PGN327757 OWR327713:OWR327757 OMV327713:OMV327757 OCZ327713:OCZ327757 NTD327713:NTD327757 NJH327713:NJH327757 MZL327713:MZL327757 MPP327713:MPP327757 MFT327713:MFT327757 LVX327713:LVX327757 LMB327713:LMB327757 LCF327713:LCF327757 KSJ327713:KSJ327757 KIN327713:KIN327757 JYR327713:JYR327757 JOV327713:JOV327757 JEZ327713:JEZ327757 IVD327713:IVD327757 ILH327713:ILH327757 IBL327713:IBL327757 HRP327713:HRP327757 HHT327713:HHT327757 GXX327713:GXX327757 GOB327713:GOB327757 GEF327713:GEF327757 FUJ327713:FUJ327757 FKN327713:FKN327757 FAR327713:FAR327757 EQV327713:EQV327757 EGZ327713:EGZ327757 DXD327713:DXD327757 DNH327713:DNH327757 DDL327713:DDL327757 CTP327713:CTP327757 CJT327713:CJT327757 BZX327713:BZX327757 BQB327713:BQB327757 BGF327713:BGF327757 AWJ327713:AWJ327757 AMN327713:AMN327757 ACR327713:ACR327757 SV327713:SV327757 IZ327713:IZ327757 D327713:D327757 WVL262177:WVL262221 WLP262177:WLP262221 WBT262177:WBT262221 VRX262177:VRX262221 VIB262177:VIB262221 UYF262177:UYF262221 UOJ262177:UOJ262221 UEN262177:UEN262221 TUR262177:TUR262221 TKV262177:TKV262221 TAZ262177:TAZ262221 SRD262177:SRD262221 SHH262177:SHH262221 RXL262177:RXL262221 RNP262177:RNP262221 RDT262177:RDT262221 QTX262177:QTX262221 QKB262177:QKB262221 QAF262177:QAF262221 PQJ262177:PQJ262221 PGN262177:PGN262221 OWR262177:OWR262221 OMV262177:OMV262221 OCZ262177:OCZ262221 NTD262177:NTD262221 NJH262177:NJH262221 MZL262177:MZL262221 MPP262177:MPP262221 MFT262177:MFT262221 LVX262177:LVX262221 LMB262177:LMB262221 LCF262177:LCF262221 KSJ262177:KSJ262221 KIN262177:KIN262221 JYR262177:JYR262221 JOV262177:JOV262221 JEZ262177:JEZ262221 IVD262177:IVD262221 ILH262177:ILH262221 IBL262177:IBL262221 HRP262177:HRP262221 HHT262177:HHT262221 GXX262177:GXX262221 GOB262177:GOB262221 GEF262177:GEF262221 FUJ262177:FUJ262221 FKN262177:FKN262221 FAR262177:FAR262221 EQV262177:EQV262221 EGZ262177:EGZ262221 DXD262177:DXD262221 DNH262177:DNH262221 DDL262177:DDL262221 CTP262177:CTP262221 CJT262177:CJT262221 BZX262177:BZX262221 BQB262177:BQB262221 BGF262177:BGF262221 AWJ262177:AWJ262221 AMN262177:AMN262221 ACR262177:ACR262221 SV262177:SV262221 IZ262177:IZ262221 D262177:D262221 WVL196641:WVL196685 WLP196641:WLP196685 WBT196641:WBT196685 VRX196641:VRX196685 VIB196641:VIB196685 UYF196641:UYF196685 UOJ196641:UOJ196685 UEN196641:UEN196685 TUR196641:TUR196685 TKV196641:TKV196685 TAZ196641:TAZ196685 SRD196641:SRD196685 SHH196641:SHH196685 RXL196641:RXL196685 RNP196641:RNP196685 RDT196641:RDT196685 QTX196641:QTX196685 QKB196641:QKB196685 QAF196641:QAF196685 PQJ196641:PQJ196685 PGN196641:PGN196685 OWR196641:OWR196685 OMV196641:OMV196685 OCZ196641:OCZ196685 NTD196641:NTD196685 NJH196641:NJH196685 MZL196641:MZL196685 MPP196641:MPP196685 MFT196641:MFT196685 LVX196641:LVX196685 LMB196641:LMB196685 LCF196641:LCF196685 KSJ196641:KSJ196685 KIN196641:KIN196685 JYR196641:JYR196685 JOV196641:JOV196685 JEZ196641:JEZ196685 IVD196641:IVD196685 ILH196641:ILH196685 IBL196641:IBL196685 HRP196641:HRP196685 HHT196641:HHT196685 GXX196641:GXX196685 GOB196641:GOB196685 GEF196641:GEF196685 FUJ196641:FUJ196685 FKN196641:FKN196685 FAR196641:FAR196685 EQV196641:EQV196685 EGZ196641:EGZ196685 DXD196641:DXD196685 DNH196641:DNH196685 DDL196641:DDL196685 CTP196641:CTP196685 CJT196641:CJT196685 BZX196641:BZX196685 BQB196641:BQB196685 BGF196641:BGF196685 AWJ196641:AWJ196685 AMN196641:AMN196685 ACR196641:ACR196685 SV196641:SV196685 IZ196641:IZ196685 D196641:D196685 WVL131105:WVL131149 WLP131105:WLP131149 WBT131105:WBT131149 VRX131105:VRX131149 VIB131105:VIB131149 UYF131105:UYF131149 UOJ131105:UOJ131149 UEN131105:UEN131149 TUR131105:TUR131149 TKV131105:TKV131149 TAZ131105:TAZ131149 SRD131105:SRD131149 SHH131105:SHH131149 RXL131105:RXL131149 RNP131105:RNP131149 RDT131105:RDT131149 QTX131105:QTX131149 QKB131105:QKB131149 QAF131105:QAF131149 PQJ131105:PQJ131149 PGN131105:PGN131149 OWR131105:OWR131149 OMV131105:OMV131149 OCZ131105:OCZ131149 NTD131105:NTD131149 NJH131105:NJH131149 MZL131105:MZL131149 MPP131105:MPP131149 MFT131105:MFT131149 LVX131105:LVX131149 LMB131105:LMB131149 LCF131105:LCF131149 KSJ131105:KSJ131149 KIN131105:KIN131149 JYR131105:JYR131149 JOV131105:JOV131149 JEZ131105:JEZ131149 IVD131105:IVD131149 ILH131105:ILH131149 IBL131105:IBL131149 HRP131105:HRP131149 HHT131105:HHT131149 GXX131105:GXX131149 GOB131105:GOB131149 GEF131105:GEF131149 FUJ131105:FUJ131149 FKN131105:FKN131149 FAR131105:FAR131149 EQV131105:EQV131149 EGZ131105:EGZ131149 DXD131105:DXD131149 DNH131105:DNH131149 DDL131105:DDL131149 CTP131105:CTP131149 CJT131105:CJT131149 BZX131105:BZX131149 BQB131105:BQB131149 BGF131105:BGF131149 AWJ131105:AWJ131149 AMN131105:AMN131149 ACR131105:ACR131149 SV131105:SV131149 IZ131105:IZ131149 D131105:D131149 WVL65569:WVL65613 WLP65569:WLP65613 WBT65569:WBT65613 VRX65569:VRX65613 VIB65569:VIB65613 UYF65569:UYF65613 UOJ65569:UOJ65613 UEN65569:UEN65613 TUR65569:TUR65613 TKV65569:TKV65613 TAZ65569:TAZ65613 SRD65569:SRD65613 SHH65569:SHH65613 RXL65569:RXL65613 RNP65569:RNP65613 RDT65569:RDT65613 QTX65569:QTX65613 QKB65569:QKB65613 QAF65569:QAF65613 PQJ65569:PQJ65613 PGN65569:PGN65613 OWR65569:OWR65613 OMV65569:OMV65613 OCZ65569:OCZ65613 NTD65569:NTD65613 NJH65569:NJH65613 MZL65569:MZL65613 MPP65569:MPP65613 MFT65569:MFT65613 LVX65569:LVX65613 LMB65569:LMB65613 LCF65569:LCF65613 KSJ65569:KSJ65613 KIN65569:KIN65613 JYR65569:JYR65613 JOV65569:JOV65613 JEZ65569:JEZ65613 IVD65569:IVD65613 ILH65569:ILH65613 IBL65569:IBL65613 HRP65569:HRP65613 HHT65569:HHT65613 GXX65569:GXX65613 GOB65569:GOB65613 GEF65569:GEF65613 FUJ65569:FUJ65613 FKN65569:FKN65613 FAR65569:FAR65613 EQV65569:EQV65613 EGZ65569:EGZ65613 DXD65569:DXD65613 DNH65569:DNH65613 DDL65569:DDL65613 CTP65569:CTP65613 CJT65569:CJT65613 BZX65569:BZX65613 BQB65569:BQB65613 BGF65569:BGF65613 AWJ65569:AWJ65613 AMN65569:AMN65613 ACR65569:ACR65613 SV65569:SV65613 IZ65569:IZ65613 D65569:D65613 WVL33:WVL77 WLP33:WLP77 WBT33:WBT77 VRX33:VRX77 VIB33:VIB77 UYF33:UYF77 UOJ33:UOJ77 UEN33:UEN77 TUR33:TUR77 TKV33:TKV77 TAZ33:TAZ77 SRD33:SRD77 SHH33:SHH77 RXL33:RXL77 RNP33:RNP77 RDT33:RDT77 QTX33:QTX77 QKB33:QKB77 QAF33:QAF77 PQJ33:PQJ77 PGN33:PGN77 OWR33:OWR77 OMV33:OMV77 OCZ33:OCZ77 NTD33:NTD77 NJH33:NJH77 MZL33:MZL77 MPP33:MPP77 MFT33:MFT77 LVX33:LVX77 LMB33:LMB77 LCF33:LCF77 KSJ33:KSJ77 KIN33:KIN77 JYR33:JYR77 JOV33:JOV77 JEZ33:JEZ77 IVD33:IVD77 ILH33:ILH77 IBL33:IBL77 HRP33:HRP77 HHT33:HHT77 GXX33:GXX77 GOB33:GOB77 GEF33:GEF77 FUJ33:FUJ77 FKN33:FKN77 FAR33:FAR77 EQV33:EQV77 EGZ33:EGZ77 DXD33:DXD77 DNH33:DNH77 DDL33:DDL77 CTP33:CTP77 CJT33:CJT77 BZX33:BZX77 BQB33:BQB77 BGF33:BGF77 AWJ33:AWJ77 AMN33:AMN77 ACR33:ACR77 SV33:SV77 IZ33:IZ77" xr:uid="{15A46736-E497-436A-B3AB-C600DC0C79EB}">
      <formula1>$A$99:$A$102</formula1>
    </dataValidation>
    <dataValidation type="list" allowBlank="1" showInputMessage="1" showErrorMessage="1" sqref="C33:C77" xr:uid="{1908DD61-2D09-4F9D-A5B7-AA59807D23AA}">
      <formula1>$F$81:$F$84</formula1>
    </dataValidation>
  </dataValidations>
  <pageMargins left="0.70866141732283472" right="0.70866141732283472" top="0.74803149606299213" bottom="0.74803149606299213" header="0.31496062992125984" footer="0.31496062992125984"/>
  <pageSetup paperSize="9" scale="75" orientation="landscape" r:id="rId1"/>
  <rowBreaks count="2" manualBreakCount="2">
    <brk id="26" max="16383" man="1"/>
    <brk id="8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07343-D6E6-43B6-B4F6-C1153E91F83A}">
  <sheetPr>
    <tabColor theme="9" tint="0.39997558519241921"/>
  </sheetPr>
  <dimension ref="A1:Z62"/>
  <sheetViews>
    <sheetView topLeftCell="C1" zoomScaleNormal="100" workbookViewId="0">
      <selection activeCell="M6" sqref="M6"/>
    </sheetView>
  </sheetViews>
  <sheetFormatPr defaultRowHeight="13.8" x14ac:dyDescent="0.25"/>
  <cols>
    <col min="1" max="1" width="4.6640625" style="14" customWidth="1"/>
    <col min="2" max="2" width="6.44140625" style="54" customWidth="1"/>
    <col min="3" max="3" width="21.44140625" style="54" customWidth="1"/>
    <col min="4" max="4" width="9.44140625" style="54" customWidth="1"/>
    <col min="5" max="22" width="7.44140625" style="54" customWidth="1"/>
    <col min="23" max="23" width="6.33203125" style="54" customWidth="1"/>
    <col min="24" max="24" width="10.5546875" style="54" customWidth="1"/>
    <col min="25" max="25" width="11" style="54" customWidth="1"/>
    <col min="26" max="258" width="8.88671875" style="54"/>
    <col min="259" max="259" width="4.6640625" style="54" customWidth="1"/>
    <col min="260" max="260" width="6.44140625" style="54" customWidth="1"/>
    <col min="261" max="261" width="21.44140625" style="54" customWidth="1"/>
    <col min="262" max="262" width="11.88671875" style="54" customWidth="1"/>
    <col min="263" max="263" width="9.88671875" style="54" customWidth="1"/>
    <col min="264" max="277" width="8.33203125" style="54" customWidth="1"/>
    <col min="278" max="278" width="6.33203125" style="54" customWidth="1"/>
    <col min="279" max="279" width="0.44140625" style="54" customWidth="1"/>
    <col min="280" max="280" width="10.5546875" style="54" customWidth="1"/>
    <col min="281" max="281" width="11" style="54" customWidth="1"/>
    <col min="282" max="514" width="8.88671875" style="54"/>
    <col min="515" max="515" width="4.6640625" style="54" customWidth="1"/>
    <col min="516" max="516" width="6.44140625" style="54" customWidth="1"/>
    <col min="517" max="517" width="21.44140625" style="54" customWidth="1"/>
    <col min="518" max="518" width="11.88671875" style="54" customWidth="1"/>
    <col min="519" max="519" width="9.88671875" style="54" customWidth="1"/>
    <col min="520" max="533" width="8.33203125" style="54" customWidth="1"/>
    <col min="534" max="534" width="6.33203125" style="54" customWidth="1"/>
    <col min="535" max="535" width="0.44140625" style="54" customWidth="1"/>
    <col min="536" max="536" width="10.5546875" style="54" customWidth="1"/>
    <col min="537" max="537" width="11" style="54" customWidth="1"/>
    <col min="538" max="770" width="8.88671875" style="54"/>
    <col min="771" max="771" width="4.6640625" style="54" customWidth="1"/>
    <col min="772" max="772" width="6.44140625" style="54" customWidth="1"/>
    <col min="773" max="773" width="21.44140625" style="54" customWidth="1"/>
    <col min="774" max="774" width="11.88671875" style="54" customWidth="1"/>
    <col min="775" max="775" width="9.88671875" style="54" customWidth="1"/>
    <col min="776" max="789" width="8.33203125" style="54" customWidth="1"/>
    <col min="790" max="790" width="6.33203125" style="54" customWidth="1"/>
    <col min="791" max="791" width="0.44140625" style="54" customWidth="1"/>
    <col min="792" max="792" width="10.5546875" style="54" customWidth="1"/>
    <col min="793" max="793" width="11" style="54" customWidth="1"/>
    <col min="794" max="1026" width="8.88671875" style="54"/>
    <col min="1027" max="1027" width="4.6640625" style="54" customWidth="1"/>
    <col min="1028" max="1028" width="6.44140625" style="54" customWidth="1"/>
    <col min="1029" max="1029" width="21.44140625" style="54" customWidth="1"/>
    <col min="1030" max="1030" width="11.88671875" style="54" customWidth="1"/>
    <col min="1031" max="1031" width="9.88671875" style="54" customWidth="1"/>
    <col min="1032" max="1045" width="8.33203125" style="54" customWidth="1"/>
    <col min="1046" max="1046" width="6.33203125" style="54" customWidth="1"/>
    <col min="1047" max="1047" width="0.44140625" style="54" customWidth="1"/>
    <col min="1048" max="1048" width="10.5546875" style="54" customWidth="1"/>
    <col min="1049" max="1049" width="11" style="54" customWidth="1"/>
    <col min="1050" max="1282" width="8.88671875" style="54"/>
    <col min="1283" max="1283" width="4.6640625" style="54" customWidth="1"/>
    <col min="1284" max="1284" width="6.44140625" style="54" customWidth="1"/>
    <col min="1285" max="1285" width="21.44140625" style="54" customWidth="1"/>
    <col min="1286" max="1286" width="11.88671875" style="54" customWidth="1"/>
    <col min="1287" max="1287" width="9.88671875" style="54" customWidth="1"/>
    <col min="1288" max="1301" width="8.33203125" style="54" customWidth="1"/>
    <col min="1302" max="1302" width="6.33203125" style="54" customWidth="1"/>
    <col min="1303" max="1303" width="0.44140625" style="54" customWidth="1"/>
    <col min="1304" max="1304" width="10.5546875" style="54" customWidth="1"/>
    <col min="1305" max="1305" width="11" style="54" customWidth="1"/>
    <col min="1306" max="1538" width="8.88671875" style="54"/>
    <col min="1539" max="1539" width="4.6640625" style="54" customWidth="1"/>
    <col min="1540" max="1540" width="6.44140625" style="54" customWidth="1"/>
    <col min="1541" max="1541" width="21.44140625" style="54" customWidth="1"/>
    <col min="1542" max="1542" width="11.88671875" style="54" customWidth="1"/>
    <col min="1543" max="1543" width="9.88671875" style="54" customWidth="1"/>
    <col min="1544" max="1557" width="8.33203125" style="54" customWidth="1"/>
    <col min="1558" max="1558" width="6.33203125" style="54" customWidth="1"/>
    <col min="1559" max="1559" width="0.44140625" style="54" customWidth="1"/>
    <col min="1560" max="1560" width="10.5546875" style="54" customWidth="1"/>
    <col min="1561" max="1561" width="11" style="54" customWidth="1"/>
    <col min="1562" max="1794" width="8.88671875" style="54"/>
    <col min="1795" max="1795" width="4.6640625" style="54" customWidth="1"/>
    <col min="1796" max="1796" width="6.44140625" style="54" customWidth="1"/>
    <col min="1797" max="1797" width="21.44140625" style="54" customWidth="1"/>
    <col min="1798" max="1798" width="11.88671875" style="54" customWidth="1"/>
    <col min="1799" max="1799" width="9.88671875" style="54" customWidth="1"/>
    <col min="1800" max="1813" width="8.33203125" style="54" customWidth="1"/>
    <col min="1814" max="1814" width="6.33203125" style="54" customWidth="1"/>
    <col min="1815" max="1815" width="0.44140625" style="54" customWidth="1"/>
    <col min="1816" max="1816" width="10.5546875" style="54" customWidth="1"/>
    <col min="1817" max="1817" width="11" style="54" customWidth="1"/>
    <col min="1818" max="2050" width="8.88671875" style="54"/>
    <col min="2051" max="2051" width="4.6640625" style="54" customWidth="1"/>
    <col min="2052" max="2052" width="6.44140625" style="54" customWidth="1"/>
    <col min="2053" max="2053" width="21.44140625" style="54" customWidth="1"/>
    <col min="2054" max="2054" width="11.88671875" style="54" customWidth="1"/>
    <col min="2055" max="2055" width="9.88671875" style="54" customWidth="1"/>
    <col min="2056" max="2069" width="8.33203125" style="54" customWidth="1"/>
    <col min="2070" max="2070" width="6.33203125" style="54" customWidth="1"/>
    <col min="2071" max="2071" width="0.44140625" style="54" customWidth="1"/>
    <col min="2072" max="2072" width="10.5546875" style="54" customWidth="1"/>
    <col min="2073" max="2073" width="11" style="54" customWidth="1"/>
    <col min="2074" max="2306" width="8.88671875" style="54"/>
    <col min="2307" max="2307" width="4.6640625" style="54" customWidth="1"/>
    <col min="2308" max="2308" width="6.44140625" style="54" customWidth="1"/>
    <col min="2309" max="2309" width="21.44140625" style="54" customWidth="1"/>
    <col min="2310" max="2310" width="11.88671875" style="54" customWidth="1"/>
    <col min="2311" max="2311" width="9.88671875" style="54" customWidth="1"/>
    <col min="2312" max="2325" width="8.33203125" style="54" customWidth="1"/>
    <col min="2326" max="2326" width="6.33203125" style="54" customWidth="1"/>
    <col min="2327" max="2327" width="0.44140625" style="54" customWidth="1"/>
    <col min="2328" max="2328" width="10.5546875" style="54" customWidth="1"/>
    <col min="2329" max="2329" width="11" style="54" customWidth="1"/>
    <col min="2330" max="2562" width="8.88671875" style="54"/>
    <col min="2563" max="2563" width="4.6640625" style="54" customWidth="1"/>
    <col min="2564" max="2564" width="6.44140625" style="54" customWidth="1"/>
    <col min="2565" max="2565" width="21.44140625" style="54" customWidth="1"/>
    <col min="2566" max="2566" width="11.88671875" style="54" customWidth="1"/>
    <col min="2567" max="2567" width="9.88671875" style="54" customWidth="1"/>
    <col min="2568" max="2581" width="8.33203125" style="54" customWidth="1"/>
    <col min="2582" max="2582" width="6.33203125" style="54" customWidth="1"/>
    <col min="2583" max="2583" width="0.44140625" style="54" customWidth="1"/>
    <col min="2584" max="2584" width="10.5546875" style="54" customWidth="1"/>
    <col min="2585" max="2585" width="11" style="54" customWidth="1"/>
    <col min="2586" max="2818" width="8.88671875" style="54"/>
    <col min="2819" max="2819" width="4.6640625" style="54" customWidth="1"/>
    <col min="2820" max="2820" width="6.44140625" style="54" customWidth="1"/>
    <col min="2821" max="2821" width="21.44140625" style="54" customWidth="1"/>
    <col min="2822" max="2822" width="11.88671875" style="54" customWidth="1"/>
    <col min="2823" max="2823" width="9.88671875" style="54" customWidth="1"/>
    <col min="2824" max="2837" width="8.33203125" style="54" customWidth="1"/>
    <col min="2838" max="2838" width="6.33203125" style="54" customWidth="1"/>
    <col min="2839" max="2839" width="0.44140625" style="54" customWidth="1"/>
    <col min="2840" max="2840" width="10.5546875" style="54" customWidth="1"/>
    <col min="2841" max="2841" width="11" style="54" customWidth="1"/>
    <col min="2842" max="3074" width="8.88671875" style="54"/>
    <col min="3075" max="3075" width="4.6640625" style="54" customWidth="1"/>
    <col min="3076" max="3076" width="6.44140625" style="54" customWidth="1"/>
    <col min="3077" max="3077" width="21.44140625" style="54" customWidth="1"/>
    <col min="3078" max="3078" width="11.88671875" style="54" customWidth="1"/>
    <col min="3079" max="3079" width="9.88671875" style="54" customWidth="1"/>
    <col min="3080" max="3093" width="8.33203125" style="54" customWidth="1"/>
    <col min="3094" max="3094" width="6.33203125" style="54" customWidth="1"/>
    <col min="3095" max="3095" width="0.44140625" style="54" customWidth="1"/>
    <col min="3096" max="3096" width="10.5546875" style="54" customWidth="1"/>
    <col min="3097" max="3097" width="11" style="54" customWidth="1"/>
    <col min="3098" max="3330" width="8.88671875" style="54"/>
    <col min="3331" max="3331" width="4.6640625" style="54" customWidth="1"/>
    <col min="3332" max="3332" width="6.44140625" style="54" customWidth="1"/>
    <col min="3333" max="3333" width="21.44140625" style="54" customWidth="1"/>
    <col min="3334" max="3334" width="11.88671875" style="54" customWidth="1"/>
    <col min="3335" max="3335" width="9.88671875" style="54" customWidth="1"/>
    <col min="3336" max="3349" width="8.33203125" style="54" customWidth="1"/>
    <col min="3350" max="3350" width="6.33203125" style="54" customWidth="1"/>
    <col min="3351" max="3351" width="0.44140625" style="54" customWidth="1"/>
    <col min="3352" max="3352" width="10.5546875" style="54" customWidth="1"/>
    <col min="3353" max="3353" width="11" style="54" customWidth="1"/>
    <col min="3354" max="3586" width="8.88671875" style="54"/>
    <col min="3587" max="3587" width="4.6640625" style="54" customWidth="1"/>
    <col min="3588" max="3588" width="6.44140625" style="54" customWidth="1"/>
    <col min="3589" max="3589" width="21.44140625" style="54" customWidth="1"/>
    <col min="3590" max="3590" width="11.88671875" style="54" customWidth="1"/>
    <col min="3591" max="3591" width="9.88671875" style="54" customWidth="1"/>
    <col min="3592" max="3605" width="8.33203125" style="54" customWidth="1"/>
    <col min="3606" max="3606" width="6.33203125" style="54" customWidth="1"/>
    <col min="3607" max="3607" width="0.44140625" style="54" customWidth="1"/>
    <col min="3608" max="3608" width="10.5546875" style="54" customWidth="1"/>
    <col min="3609" max="3609" width="11" style="54" customWidth="1"/>
    <col min="3610" max="3842" width="8.88671875" style="54"/>
    <col min="3843" max="3843" width="4.6640625" style="54" customWidth="1"/>
    <col min="3844" max="3844" width="6.44140625" style="54" customWidth="1"/>
    <col min="3845" max="3845" width="21.44140625" style="54" customWidth="1"/>
    <col min="3846" max="3846" width="11.88671875" style="54" customWidth="1"/>
    <col min="3847" max="3847" width="9.88671875" style="54" customWidth="1"/>
    <col min="3848" max="3861" width="8.33203125" style="54" customWidth="1"/>
    <col min="3862" max="3862" width="6.33203125" style="54" customWidth="1"/>
    <col min="3863" max="3863" width="0.44140625" style="54" customWidth="1"/>
    <col min="3864" max="3864" width="10.5546875" style="54" customWidth="1"/>
    <col min="3865" max="3865" width="11" style="54" customWidth="1"/>
    <col min="3866" max="4098" width="8.88671875" style="54"/>
    <col min="4099" max="4099" width="4.6640625" style="54" customWidth="1"/>
    <col min="4100" max="4100" width="6.44140625" style="54" customWidth="1"/>
    <col min="4101" max="4101" width="21.44140625" style="54" customWidth="1"/>
    <col min="4102" max="4102" width="11.88671875" style="54" customWidth="1"/>
    <col min="4103" max="4103" width="9.88671875" style="54" customWidth="1"/>
    <col min="4104" max="4117" width="8.33203125" style="54" customWidth="1"/>
    <col min="4118" max="4118" width="6.33203125" style="54" customWidth="1"/>
    <col min="4119" max="4119" width="0.44140625" style="54" customWidth="1"/>
    <col min="4120" max="4120" width="10.5546875" style="54" customWidth="1"/>
    <col min="4121" max="4121" width="11" style="54" customWidth="1"/>
    <col min="4122" max="4354" width="8.88671875" style="54"/>
    <col min="4355" max="4355" width="4.6640625" style="54" customWidth="1"/>
    <col min="4356" max="4356" width="6.44140625" style="54" customWidth="1"/>
    <col min="4357" max="4357" width="21.44140625" style="54" customWidth="1"/>
    <col min="4358" max="4358" width="11.88671875" style="54" customWidth="1"/>
    <col min="4359" max="4359" width="9.88671875" style="54" customWidth="1"/>
    <col min="4360" max="4373" width="8.33203125" style="54" customWidth="1"/>
    <col min="4374" max="4374" width="6.33203125" style="54" customWidth="1"/>
    <col min="4375" max="4375" width="0.44140625" style="54" customWidth="1"/>
    <col min="4376" max="4376" width="10.5546875" style="54" customWidth="1"/>
    <col min="4377" max="4377" width="11" style="54" customWidth="1"/>
    <col min="4378" max="4610" width="8.88671875" style="54"/>
    <col min="4611" max="4611" width="4.6640625" style="54" customWidth="1"/>
    <col min="4612" max="4612" width="6.44140625" style="54" customWidth="1"/>
    <col min="4613" max="4613" width="21.44140625" style="54" customWidth="1"/>
    <col min="4614" max="4614" width="11.88671875" style="54" customWidth="1"/>
    <col min="4615" max="4615" width="9.88671875" style="54" customWidth="1"/>
    <col min="4616" max="4629" width="8.33203125" style="54" customWidth="1"/>
    <col min="4630" max="4630" width="6.33203125" style="54" customWidth="1"/>
    <col min="4631" max="4631" width="0.44140625" style="54" customWidth="1"/>
    <col min="4632" max="4632" width="10.5546875" style="54" customWidth="1"/>
    <col min="4633" max="4633" width="11" style="54" customWidth="1"/>
    <col min="4634" max="4866" width="8.88671875" style="54"/>
    <col min="4867" max="4867" width="4.6640625" style="54" customWidth="1"/>
    <col min="4868" max="4868" width="6.44140625" style="54" customWidth="1"/>
    <col min="4869" max="4869" width="21.44140625" style="54" customWidth="1"/>
    <col min="4870" max="4870" width="11.88671875" style="54" customWidth="1"/>
    <col min="4871" max="4871" width="9.88671875" style="54" customWidth="1"/>
    <col min="4872" max="4885" width="8.33203125" style="54" customWidth="1"/>
    <col min="4886" max="4886" width="6.33203125" style="54" customWidth="1"/>
    <col min="4887" max="4887" width="0.44140625" style="54" customWidth="1"/>
    <col min="4888" max="4888" width="10.5546875" style="54" customWidth="1"/>
    <col min="4889" max="4889" width="11" style="54" customWidth="1"/>
    <col min="4890" max="5122" width="8.88671875" style="54"/>
    <col min="5123" max="5123" width="4.6640625" style="54" customWidth="1"/>
    <col min="5124" max="5124" width="6.44140625" style="54" customWidth="1"/>
    <col min="5125" max="5125" width="21.44140625" style="54" customWidth="1"/>
    <col min="5126" max="5126" width="11.88671875" style="54" customWidth="1"/>
    <col min="5127" max="5127" width="9.88671875" style="54" customWidth="1"/>
    <col min="5128" max="5141" width="8.33203125" style="54" customWidth="1"/>
    <col min="5142" max="5142" width="6.33203125" style="54" customWidth="1"/>
    <col min="5143" max="5143" width="0.44140625" style="54" customWidth="1"/>
    <col min="5144" max="5144" width="10.5546875" style="54" customWidth="1"/>
    <col min="5145" max="5145" width="11" style="54" customWidth="1"/>
    <col min="5146" max="5378" width="8.88671875" style="54"/>
    <col min="5379" max="5379" width="4.6640625" style="54" customWidth="1"/>
    <col min="5380" max="5380" width="6.44140625" style="54" customWidth="1"/>
    <col min="5381" max="5381" width="21.44140625" style="54" customWidth="1"/>
    <col min="5382" max="5382" width="11.88671875" style="54" customWidth="1"/>
    <col min="5383" max="5383" width="9.88671875" style="54" customWidth="1"/>
    <col min="5384" max="5397" width="8.33203125" style="54" customWidth="1"/>
    <col min="5398" max="5398" width="6.33203125" style="54" customWidth="1"/>
    <col min="5399" max="5399" width="0.44140625" style="54" customWidth="1"/>
    <col min="5400" max="5400" width="10.5546875" style="54" customWidth="1"/>
    <col min="5401" max="5401" width="11" style="54" customWidth="1"/>
    <col min="5402" max="5634" width="8.88671875" style="54"/>
    <col min="5635" max="5635" width="4.6640625" style="54" customWidth="1"/>
    <col min="5636" max="5636" width="6.44140625" style="54" customWidth="1"/>
    <col min="5637" max="5637" width="21.44140625" style="54" customWidth="1"/>
    <col min="5638" max="5638" width="11.88671875" style="54" customWidth="1"/>
    <col min="5639" max="5639" width="9.88671875" style="54" customWidth="1"/>
    <col min="5640" max="5653" width="8.33203125" style="54" customWidth="1"/>
    <col min="5654" max="5654" width="6.33203125" style="54" customWidth="1"/>
    <col min="5655" max="5655" width="0.44140625" style="54" customWidth="1"/>
    <col min="5656" max="5656" width="10.5546875" style="54" customWidth="1"/>
    <col min="5657" max="5657" width="11" style="54" customWidth="1"/>
    <col min="5658" max="5890" width="8.88671875" style="54"/>
    <col min="5891" max="5891" width="4.6640625" style="54" customWidth="1"/>
    <col min="5892" max="5892" width="6.44140625" style="54" customWidth="1"/>
    <col min="5893" max="5893" width="21.44140625" style="54" customWidth="1"/>
    <col min="5894" max="5894" width="11.88671875" style="54" customWidth="1"/>
    <col min="5895" max="5895" width="9.88671875" style="54" customWidth="1"/>
    <col min="5896" max="5909" width="8.33203125" style="54" customWidth="1"/>
    <col min="5910" max="5910" width="6.33203125" style="54" customWidth="1"/>
    <col min="5911" max="5911" width="0.44140625" style="54" customWidth="1"/>
    <col min="5912" max="5912" width="10.5546875" style="54" customWidth="1"/>
    <col min="5913" max="5913" width="11" style="54" customWidth="1"/>
    <col min="5914" max="6146" width="8.88671875" style="54"/>
    <col min="6147" max="6147" width="4.6640625" style="54" customWidth="1"/>
    <col min="6148" max="6148" width="6.44140625" style="54" customWidth="1"/>
    <col min="6149" max="6149" width="21.44140625" style="54" customWidth="1"/>
    <col min="6150" max="6150" width="11.88671875" style="54" customWidth="1"/>
    <col min="6151" max="6151" width="9.88671875" style="54" customWidth="1"/>
    <col min="6152" max="6165" width="8.33203125" style="54" customWidth="1"/>
    <col min="6166" max="6166" width="6.33203125" style="54" customWidth="1"/>
    <col min="6167" max="6167" width="0.44140625" style="54" customWidth="1"/>
    <col min="6168" max="6168" width="10.5546875" style="54" customWidth="1"/>
    <col min="6169" max="6169" width="11" style="54" customWidth="1"/>
    <col min="6170" max="6402" width="8.88671875" style="54"/>
    <col min="6403" max="6403" width="4.6640625" style="54" customWidth="1"/>
    <col min="6404" max="6404" width="6.44140625" style="54" customWidth="1"/>
    <col min="6405" max="6405" width="21.44140625" style="54" customWidth="1"/>
    <col min="6406" max="6406" width="11.88671875" style="54" customWidth="1"/>
    <col min="6407" max="6407" width="9.88671875" style="54" customWidth="1"/>
    <col min="6408" max="6421" width="8.33203125" style="54" customWidth="1"/>
    <col min="6422" max="6422" width="6.33203125" style="54" customWidth="1"/>
    <col min="6423" max="6423" width="0.44140625" style="54" customWidth="1"/>
    <col min="6424" max="6424" width="10.5546875" style="54" customWidth="1"/>
    <col min="6425" max="6425" width="11" style="54" customWidth="1"/>
    <col min="6426" max="6658" width="8.88671875" style="54"/>
    <col min="6659" max="6659" width="4.6640625" style="54" customWidth="1"/>
    <col min="6660" max="6660" width="6.44140625" style="54" customWidth="1"/>
    <col min="6661" max="6661" width="21.44140625" style="54" customWidth="1"/>
    <col min="6662" max="6662" width="11.88671875" style="54" customWidth="1"/>
    <col min="6663" max="6663" width="9.88671875" style="54" customWidth="1"/>
    <col min="6664" max="6677" width="8.33203125" style="54" customWidth="1"/>
    <col min="6678" max="6678" width="6.33203125" style="54" customWidth="1"/>
    <col min="6679" max="6679" width="0.44140625" style="54" customWidth="1"/>
    <col min="6680" max="6680" width="10.5546875" style="54" customWidth="1"/>
    <col min="6681" max="6681" width="11" style="54" customWidth="1"/>
    <col min="6682" max="6914" width="8.88671875" style="54"/>
    <col min="6915" max="6915" width="4.6640625" style="54" customWidth="1"/>
    <col min="6916" max="6916" width="6.44140625" style="54" customWidth="1"/>
    <col min="6917" max="6917" width="21.44140625" style="54" customWidth="1"/>
    <col min="6918" max="6918" width="11.88671875" style="54" customWidth="1"/>
    <col min="6919" max="6919" width="9.88671875" style="54" customWidth="1"/>
    <col min="6920" max="6933" width="8.33203125" style="54" customWidth="1"/>
    <col min="6934" max="6934" width="6.33203125" style="54" customWidth="1"/>
    <col min="6935" max="6935" width="0.44140625" style="54" customWidth="1"/>
    <col min="6936" max="6936" width="10.5546875" style="54" customWidth="1"/>
    <col min="6937" max="6937" width="11" style="54" customWidth="1"/>
    <col min="6938" max="7170" width="8.88671875" style="54"/>
    <col min="7171" max="7171" width="4.6640625" style="54" customWidth="1"/>
    <col min="7172" max="7172" width="6.44140625" style="54" customWidth="1"/>
    <col min="7173" max="7173" width="21.44140625" style="54" customWidth="1"/>
    <col min="7174" max="7174" width="11.88671875" style="54" customWidth="1"/>
    <col min="7175" max="7175" width="9.88671875" style="54" customWidth="1"/>
    <col min="7176" max="7189" width="8.33203125" style="54" customWidth="1"/>
    <col min="7190" max="7190" width="6.33203125" style="54" customWidth="1"/>
    <col min="7191" max="7191" width="0.44140625" style="54" customWidth="1"/>
    <col min="7192" max="7192" width="10.5546875" style="54" customWidth="1"/>
    <col min="7193" max="7193" width="11" style="54" customWidth="1"/>
    <col min="7194" max="7426" width="8.88671875" style="54"/>
    <col min="7427" max="7427" width="4.6640625" style="54" customWidth="1"/>
    <col min="7428" max="7428" width="6.44140625" style="54" customWidth="1"/>
    <col min="7429" max="7429" width="21.44140625" style="54" customWidth="1"/>
    <col min="7430" max="7430" width="11.88671875" style="54" customWidth="1"/>
    <col min="7431" max="7431" width="9.88671875" style="54" customWidth="1"/>
    <col min="7432" max="7445" width="8.33203125" style="54" customWidth="1"/>
    <col min="7446" max="7446" width="6.33203125" style="54" customWidth="1"/>
    <col min="7447" max="7447" width="0.44140625" style="54" customWidth="1"/>
    <col min="7448" max="7448" width="10.5546875" style="54" customWidth="1"/>
    <col min="7449" max="7449" width="11" style="54" customWidth="1"/>
    <col min="7450" max="7682" width="8.88671875" style="54"/>
    <col min="7683" max="7683" width="4.6640625" style="54" customWidth="1"/>
    <col min="7684" max="7684" width="6.44140625" style="54" customWidth="1"/>
    <col min="7685" max="7685" width="21.44140625" style="54" customWidth="1"/>
    <col min="7686" max="7686" width="11.88671875" style="54" customWidth="1"/>
    <col min="7687" max="7687" width="9.88671875" style="54" customWidth="1"/>
    <col min="7688" max="7701" width="8.33203125" style="54" customWidth="1"/>
    <col min="7702" max="7702" width="6.33203125" style="54" customWidth="1"/>
    <col min="7703" max="7703" width="0.44140625" style="54" customWidth="1"/>
    <col min="7704" max="7704" width="10.5546875" style="54" customWidth="1"/>
    <col min="7705" max="7705" width="11" style="54" customWidth="1"/>
    <col min="7706" max="7938" width="8.88671875" style="54"/>
    <col min="7939" max="7939" width="4.6640625" style="54" customWidth="1"/>
    <col min="7940" max="7940" width="6.44140625" style="54" customWidth="1"/>
    <col min="7941" max="7941" width="21.44140625" style="54" customWidth="1"/>
    <col min="7942" max="7942" width="11.88671875" style="54" customWidth="1"/>
    <col min="7943" max="7943" width="9.88671875" style="54" customWidth="1"/>
    <col min="7944" max="7957" width="8.33203125" style="54" customWidth="1"/>
    <col min="7958" max="7958" width="6.33203125" style="54" customWidth="1"/>
    <col min="7959" max="7959" width="0.44140625" style="54" customWidth="1"/>
    <col min="7960" max="7960" width="10.5546875" style="54" customWidth="1"/>
    <col min="7961" max="7961" width="11" style="54" customWidth="1"/>
    <col min="7962" max="8194" width="8.88671875" style="54"/>
    <col min="8195" max="8195" width="4.6640625" style="54" customWidth="1"/>
    <col min="8196" max="8196" width="6.44140625" style="54" customWidth="1"/>
    <col min="8197" max="8197" width="21.44140625" style="54" customWidth="1"/>
    <col min="8198" max="8198" width="11.88671875" style="54" customWidth="1"/>
    <col min="8199" max="8199" width="9.88671875" style="54" customWidth="1"/>
    <col min="8200" max="8213" width="8.33203125" style="54" customWidth="1"/>
    <col min="8214" max="8214" width="6.33203125" style="54" customWidth="1"/>
    <col min="8215" max="8215" width="0.44140625" style="54" customWidth="1"/>
    <col min="8216" max="8216" width="10.5546875" style="54" customWidth="1"/>
    <col min="8217" max="8217" width="11" style="54" customWidth="1"/>
    <col min="8218" max="8450" width="8.88671875" style="54"/>
    <col min="8451" max="8451" width="4.6640625" style="54" customWidth="1"/>
    <col min="8452" max="8452" width="6.44140625" style="54" customWidth="1"/>
    <col min="8453" max="8453" width="21.44140625" style="54" customWidth="1"/>
    <col min="8454" max="8454" width="11.88671875" style="54" customWidth="1"/>
    <col min="8455" max="8455" width="9.88671875" style="54" customWidth="1"/>
    <col min="8456" max="8469" width="8.33203125" style="54" customWidth="1"/>
    <col min="8470" max="8470" width="6.33203125" style="54" customWidth="1"/>
    <col min="8471" max="8471" width="0.44140625" style="54" customWidth="1"/>
    <col min="8472" max="8472" width="10.5546875" style="54" customWidth="1"/>
    <col min="8473" max="8473" width="11" style="54" customWidth="1"/>
    <col min="8474" max="8706" width="8.88671875" style="54"/>
    <col min="8707" max="8707" width="4.6640625" style="54" customWidth="1"/>
    <col min="8708" max="8708" width="6.44140625" style="54" customWidth="1"/>
    <col min="8709" max="8709" width="21.44140625" style="54" customWidth="1"/>
    <col min="8710" max="8710" width="11.88671875" style="54" customWidth="1"/>
    <col min="8711" max="8711" width="9.88671875" style="54" customWidth="1"/>
    <col min="8712" max="8725" width="8.33203125" style="54" customWidth="1"/>
    <col min="8726" max="8726" width="6.33203125" style="54" customWidth="1"/>
    <col min="8727" max="8727" width="0.44140625" style="54" customWidth="1"/>
    <col min="8728" max="8728" width="10.5546875" style="54" customWidth="1"/>
    <col min="8729" max="8729" width="11" style="54" customWidth="1"/>
    <col min="8730" max="8962" width="8.88671875" style="54"/>
    <col min="8963" max="8963" width="4.6640625" style="54" customWidth="1"/>
    <col min="8964" max="8964" width="6.44140625" style="54" customWidth="1"/>
    <col min="8965" max="8965" width="21.44140625" style="54" customWidth="1"/>
    <col min="8966" max="8966" width="11.88671875" style="54" customWidth="1"/>
    <col min="8967" max="8967" width="9.88671875" style="54" customWidth="1"/>
    <col min="8968" max="8981" width="8.33203125" style="54" customWidth="1"/>
    <col min="8982" max="8982" width="6.33203125" style="54" customWidth="1"/>
    <col min="8983" max="8983" width="0.44140625" style="54" customWidth="1"/>
    <col min="8984" max="8984" width="10.5546875" style="54" customWidth="1"/>
    <col min="8985" max="8985" width="11" style="54" customWidth="1"/>
    <col min="8986" max="9218" width="8.88671875" style="54"/>
    <col min="9219" max="9219" width="4.6640625" style="54" customWidth="1"/>
    <col min="9220" max="9220" width="6.44140625" style="54" customWidth="1"/>
    <col min="9221" max="9221" width="21.44140625" style="54" customWidth="1"/>
    <col min="9222" max="9222" width="11.88671875" style="54" customWidth="1"/>
    <col min="9223" max="9223" width="9.88671875" style="54" customWidth="1"/>
    <col min="9224" max="9237" width="8.33203125" style="54" customWidth="1"/>
    <col min="9238" max="9238" width="6.33203125" style="54" customWidth="1"/>
    <col min="9239" max="9239" width="0.44140625" style="54" customWidth="1"/>
    <col min="9240" max="9240" width="10.5546875" style="54" customWidth="1"/>
    <col min="9241" max="9241" width="11" style="54" customWidth="1"/>
    <col min="9242" max="9474" width="8.88671875" style="54"/>
    <col min="9475" max="9475" width="4.6640625" style="54" customWidth="1"/>
    <col min="9476" max="9476" width="6.44140625" style="54" customWidth="1"/>
    <col min="9477" max="9477" width="21.44140625" style="54" customWidth="1"/>
    <col min="9478" max="9478" width="11.88671875" style="54" customWidth="1"/>
    <col min="9479" max="9479" width="9.88671875" style="54" customWidth="1"/>
    <col min="9480" max="9493" width="8.33203125" style="54" customWidth="1"/>
    <col min="9494" max="9494" width="6.33203125" style="54" customWidth="1"/>
    <col min="9495" max="9495" width="0.44140625" style="54" customWidth="1"/>
    <col min="9496" max="9496" width="10.5546875" style="54" customWidth="1"/>
    <col min="9497" max="9497" width="11" style="54" customWidth="1"/>
    <col min="9498" max="9730" width="8.88671875" style="54"/>
    <col min="9731" max="9731" width="4.6640625" style="54" customWidth="1"/>
    <col min="9732" max="9732" width="6.44140625" style="54" customWidth="1"/>
    <col min="9733" max="9733" width="21.44140625" style="54" customWidth="1"/>
    <col min="9734" max="9734" width="11.88671875" style="54" customWidth="1"/>
    <col min="9735" max="9735" width="9.88671875" style="54" customWidth="1"/>
    <col min="9736" max="9749" width="8.33203125" style="54" customWidth="1"/>
    <col min="9750" max="9750" width="6.33203125" style="54" customWidth="1"/>
    <col min="9751" max="9751" width="0.44140625" style="54" customWidth="1"/>
    <col min="9752" max="9752" width="10.5546875" style="54" customWidth="1"/>
    <col min="9753" max="9753" width="11" style="54" customWidth="1"/>
    <col min="9754" max="9986" width="8.88671875" style="54"/>
    <col min="9987" max="9987" width="4.6640625" style="54" customWidth="1"/>
    <col min="9988" max="9988" width="6.44140625" style="54" customWidth="1"/>
    <col min="9989" max="9989" width="21.44140625" style="54" customWidth="1"/>
    <col min="9990" max="9990" width="11.88671875" style="54" customWidth="1"/>
    <col min="9991" max="9991" width="9.88671875" style="54" customWidth="1"/>
    <col min="9992" max="10005" width="8.33203125" style="54" customWidth="1"/>
    <col min="10006" max="10006" width="6.33203125" style="54" customWidth="1"/>
    <col min="10007" max="10007" width="0.44140625" style="54" customWidth="1"/>
    <col min="10008" max="10008" width="10.5546875" style="54" customWidth="1"/>
    <col min="10009" max="10009" width="11" style="54" customWidth="1"/>
    <col min="10010" max="10242" width="8.88671875" style="54"/>
    <col min="10243" max="10243" width="4.6640625" style="54" customWidth="1"/>
    <col min="10244" max="10244" width="6.44140625" style="54" customWidth="1"/>
    <col min="10245" max="10245" width="21.44140625" style="54" customWidth="1"/>
    <col min="10246" max="10246" width="11.88671875" style="54" customWidth="1"/>
    <col min="10247" max="10247" width="9.88671875" style="54" customWidth="1"/>
    <col min="10248" max="10261" width="8.33203125" style="54" customWidth="1"/>
    <col min="10262" max="10262" width="6.33203125" style="54" customWidth="1"/>
    <col min="10263" max="10263" width="0.44140625" style="54" customWidth="1"/>
    <col min="10264" max="10264" width="10.5546875" style="54" customWidth="1"/>
    <col min="10265" max="10265" width="11" style="54" customWidth="1"/>
    <col min="10266" max="10498" width="8.88671875" style="54"/>
    <col min="10499" max="10499" width="4.6640625" style="54" customWidth="1"/>
    <col min="10500" max="10500" width="6.44140625" style="54" customWidth="1"/>
    <col min="10501" max="10501" width="21.44140625" style="54" customWidth="1"/>
    <col min="10502" max="10502" width="11.88671875" style="54" customWidth="1"/>
    <col min="10503" max="10503" width="9.88671875" style="54" customWidth="1"/>
    <col min="10504" max="10517" width="8.33203125" style="54" customWidth="1"/>
    <col min="10518" max="10518" width="6.33203125" style="54" customWidth="1"/>
    <col min="10519" max="10519" width="0.44140625" style="54" customWidth="1"/>
    <col min="10520" max="10520" width="10.5546875" style="54" customWidth="1"/>
    <col min="10521" max="10521" width="11" style="54" customWidth="1"/>
    <col min="10522" max="10754" width="8.88671875" style="54"/>
    <col min="10755" max="10755" width="4.6640625" style="54" customWidth="1"/>
    <col min="10756" max="10756" width="6.44140625" style="54" customWidth="1"/>
    <col min="10757" max="10757" width="21.44140625" style="54" customWidth="1"/>
    <col min="10758" max="10758" width="11.88671875" style="54" customWidth="1"/>
    <col min="10759" max="10759" width="9.88671875" style="54" customWidth="1"/>
    <col min="10760" max="10773" width="8.33203125" style="54" customWidth="1"/>
    <col min="10774" max="10774" width="6.33203125" style="54" customWidth="1"/>
    <col min="10775" max="10775" width="0.44140625" style="54" customWidth="1"/>
    <col min="10776" max="10776" width="10.5546875" style="54" customWidth="1"/>
    <col min="10777" max="10777" width="11" style="54" customWidth="1"/>
    <col min="10778" max="11010" width="8.88671875" style="54"/>
    <col min="11011" max="11011" width="4.6640625" style="54" customWidth="1"/>
    <col min="11012" max="11012" width="6.44140625" style="54" customWidth="1"/>
    <col min="11013" max="11013" width="21.44140625" style="54" customWidth="1"/>
    <col min="11014" max="11014" width="11.88671875" style="54" customWidth="1"/>
    <col min="11015" max="11015" width="9.88671875" style="54" customWidth="1"/>
    <col min="11016" max="11029" width="8.33203125" style="54" customWidth="1"/>
    <col min="11030" max="11030" width="6.33203125" style="54" customWidth="1"/>
    <col min="11031" max="11031" width="0.44140625" style="54" customWidth="1"/>
    <col min="11032" max="11032" width="10.5546875" style="54" customWidth="1"/>
    <col min="11033" max="11033" width="11" style="54" customWidth="1"/>
    <col min="11034" max="11266" width="8.88671875" style="54"/>
    <col min="11267" max="11267" width="4.6640625" style="54" customWidth="1"/>
    <col min="11268" max="11268" width="6.44140625" style="54" customWidth="1"/>
    <col min="11269" max="11269" width="21.44140625" style="54" customWidth="1"/>
    <col min="11270" max="11270" width="11.88671875" style="54" customWidth="1"/>
    <col min="11271" max="11271" width="9.88671875" style="54" customWidth="1"/>
    <col min="11272" max="11285" width="8.33203125" style="54" customWidth="1"/>
    <col min="11286" max="11286" width="6.33203125" style="54" customWidth="1"/>
    <col min="11287" max="11287" width="0.44140625" style="54" customWidth="1"/>
    <col min="11288" max="11288" width="10.5546875" style="54" customWidth="1"/>
    <col min="11289" max="11289" width="11" style="54" customWidth="1"/>
    <col min="11290" max="11522" width="8.88671875" style="54"/>
    <col min="11523" max="11523" width="4.6640625" style="54" customWidth="1"/>
    <col min="11524" max="11524" width="6.44140625" style="54" customWidth="1"/>
    <col min="11525" max="11525" width="21.44140625" style="54" customWidth="1"/>
    <col min="11526" max="11526" width="11.88671875" style="54" customWidth="1"/>
    <col min="11527" max="11527" width="9.88671875" style="54" customWidth="1"/>
    <col min="11528" max="11541" width="8.33203125" style="54" customWidth="1"/>
    <col min="11542" max="11542" width="6.33203125" style="54" customWidth="1"/>
    <col min="11543" max="11543" width="0.44140625" style="54" customWidth="1"/>
    <col min="11544" max="11544" width="10.5546875" style="54" customWidth="1"/>
    <col min="11545" max="11545" width="11" style="54" customWidth="1"/>
    <col min="11546" max="11778" width="8.88671875" style="54"/>
    <col min="11779" max="11779" width="4.6640625" style="54" customWidth="1"/>
    <col min="11780" max="11780" width="6.44140625" style="54" customWidth="1"/>
    <col min="11781" max="11781" width="21.44140625" style="54" customWidth="1"/>
    <col min="11782" max="11782" width="11.88671875" style="54" customWidth="1"/>
    <col min="11783" max="11783" width="9.88671875" style="54" customWidth="1"/>
    <col min="11784" max="11797" width="8.33203125" style="54" customWidth="1"/>
    <col min="11798" max="11798" width="6.33203125" style="54" customWidth="1"/>
    <col min="11799" max="11799" width="0.44140625" style="54" customWidth="1"/>
    <col min="11800" max="11800" width="10.5546875" style="54" customWidth="1"/>
    <col min="11801" max="11801" width="11" style="54" customWidth="1"/>
    <col min="11802" max="12034" width="8.88671875" style="54"/>
    <col min="12035" max="12035" width="4.6640625" style="54" customWidth="1"/>
    <col min="12036" max="12036" width="6.44140625" style="54" customWidth="1"/>
    <col min="12037" max="12037" width="21.44140625" style="54" customWidth="1"/>
    <col min="12038" max="12038" width="11.88671875" style="54" customWidth="1"/>
    <col min="12039" max="12039" width="9.88671875" style="54" customWidth="1"/>
    <col min="12040" max="12053" width="8.33203125" style="54" customWidth="1"/>
    <col min="12054" max="12054" width="6.33203125" style="54" customWidth="1"/>
    <col min="12055" max="12055" width="0.44140625" style="54" customWidth="1"/>
    <col min="12056" max="12056" width="10.5546875" style="54" customWidth="1"/>
    <col min="12057" max="12057" width="11" style="54" customWidth="1"/>
    <col min="12058" max="12290" width="8.88671875" style="54"/>
    <col min="12291" max="12291" width="4.6640625" style="54" customWidth="1"/>
    <col min="12292" max="12292" width="6.44140625" style="54" customWidth="1"/>
    <col min="12293" max="12293" width="21.44140625" style="54" customWidth="1"/>
    <col min="12294" max="12294" width="11.88671875" style="54" customWidth="1"/>
    <col min="12295" max="12295" width="9.88671875" style="54" customWidth="1"/>
    <col min="12296" max="12309" width="8.33203125" style="54" customWidth="1"/>
    <col min="12310" max="12310" width="6.33203125" style="54" customWidth="1"/>
    <col min="12311" max="12311" width="0.44140625" style="54" customWidth="1"/>
    <col min="12312" max="12312" width="10.5546875" style="54" customWidth="1"/>
    <col min="12313" max="12313" width="11" style="54" customWidth="1"/>
    <col min="12314" max="12546" width="8.88671875" style="54"/>
    <col min="12547" max="12547" width="4.6640625" style="54" customWidth="1"/>
    <col min="12548" max="12548" width="6.44140625" style="54" customWidth="1"/>
    <col min="12549" max="12549" width="21.44140625" style="54" customWidth="1"/>
    <col min="12550" max="12550" width="11.88671875" style="54" customWidth="1"/>
    <col min="12551" max="12551" width="9.88671875" style="54" customWidth="1"/>
    <col min="12552" max="12565" width="8.33203125" style="54" customWidth="1"/>
    <col min="12566" max="12566" width="6.33203125" style="54" customWidth="1"/>
    <col min="12567" max="12567" width="0.44140625" style="54" customWidth="1"/>
    <col min="12568" max="12568" width="10.5546875" style="54" customWidth="1"/>
    <col min="12569" max="12569" width="11" style="54" customWidth="1"/>
    <col min="12570" max="12802" width="8.88671875" style="54"/>
    <col min="12803" max="12803" width="4.6640625" style="54" customWidth="1"/>
    <col min="12804" max="12804" width="6.44140625" style="54" customWidth="1"/>
    <col min="12805" max="12805" width="21.44140625" style="54" customWidth="1"/>
    <col min="12806" max="12806" width="11.88671875" style="54" customWidth="1"/>
    <col min="12807" max="12807" width="9.88671875" style="54" customWidth="1"/>
    <col min="12808" max="12821" width="8.33203125" style="54" customWidth="1"/>
    <col min="12822" max="12822" width="6.33203125" style="54" customWidth="1"/>
    <col min="12823" max="12823" width="0.44140625" style="54" customWidth="1"/>
    <col min="12824" max="12824" width="10.5546875" style="54" customWidth="1"/>
    <col min="12825" max="12825" width="11" style="54" customWidth="1"/>
    <col min="12826" max="13058" width="8.88671875" style="54"/>
    <col min="13059" max="13059" width="4.6640625" style="54" customWidth="1"/>
    <col min="13060" max="13060" width="6.44140625" style="54" customWidth="1"/>
    <col min="13061" max="13061" width="21.44140625" style="54" customWidth="1"/>
    <col min="13062" max="13062" width="11.88671875" style="54" customWidth="1"/>
    <col min="13063" max="13063" width="9.88671875" style="54" customWidth="1"/>
    <col min="13064" max="13077" width="8.33203125" style="54" customWidth="1"/>
    <col min="13078" max="13078" width="6.33203125" style="54" customWidth="1"/>
    <col min="13079" max="13079" width="0.44140625" style="54" customWidth="1"/>
    <col min="13080" max="13080" width="10.5546875" style="54" customWidth="1"/>
    <col min="13081" max="13081" width="11" style="54" customWidth="1"/>
    <col min="13082" max="13314" width="8.88671875" style="54"/>
    <col min="13315" max="13315" width="4.6640625" style="54" customWidth="1"/>
    <col min="13316" max="13316" width="6.44140625" style="54" customWidth="1"/>
    <col min="13317" max="13317" width="21.44140625" style="54" customWidth="1"/>
    <col min="13318" max="13318" width="11.88671875" style="54" customWidth="1"/>
    <col min="13319" max="13319" width="9.88671875" style="54" customWidth="1"/>
    <col min="13320" max="13333" width="8.33203125" style="54" customWidth="1"/>
    <col min="13334" max="13334" width="6.33203125" style="54" customWidth="1"/>
    <col min="13335" max="13335" width="0.44140625" style="54" customWidth="1"/>
    <col min="13336" max="13336" width="10.5546875" style="54" customWidth="1"/>
    <col min="13337" max="13337" width="11" style="54" customWidth="1"/>
    <col min="13338" max="13570" width="8.88671875" style="54"/>
    <col min="13571" max="13571" width="4.6640625" style="54" customWidth="1"/>
    <col min="13572" max="13572" width="6.44140625" style="54" customWidth="1"/>
    <col min="13573" max="13573" width="21.44140625" style="54" customWidth="1"/>
    <col min="13574" max="13574" width="11.88671875" style="54" customWidth="1"/>
    <col min="13575" max="13575" width="9.88671875" style="54" customWidth="1"/>
    <col min="13576" max="13589" width="8.33203125" style="54" customWidth="1"/>
    <col min="13590" max="13590" width="6.33203125" style="54" customWidth="1"/>
    <col min="13591" max="13591" width="0.44140625" style="54" customWidth="1"/>
    <col min="13592" max="13592" width="10.5546875" style="54" customWidth="1"/>
    <col min="13593" max="13593" width="11" style="54" customWidth="1"/>
    <col min="13594" max="13826" width="8.88671875" style="54"/>
    <col min="13827" max="13827" width="4.6640625" style="54" customWidth="1"/>
    <col min="13828" max="13828" width="6.44140625" style="54" customWidth="1"/>
    <col min="13829" max="13829" width="21.44140625" style="54" customWidth="1"/>
    <col min="13830" max="13830" width="11.88671875" style="54" customWidth="1"/>
    <col min="13831" max="13831" width="9.88671875" style="54" customWidth="1"/>
    <col min="13832" max="13845" width="8.33203125" style="54" customWidth="1"/>
    <col min="13846" max="13846" width="6.33203125" style="54" customWidth="1"/>
    <col min="13847" max="13847" width="0.44140625" style="54" customWidth="1"/>
    <col min="13848" max="13848" width="10.5546875" style="54" customWidth="1"/>
    <col min="13849" max="13849" width="11" style="54" customWidth="1"/>
    <col min="13850" max="14082" width="8.88671875" style="54"/>
    <col min="14083" max="14083" width="4.6640625" style="54" customWidth="1"/>
    <col min="14084" max="14084" width="6.44140625" style="54" customWidth="1"/>
    <col min="14085" max="14085" width="21.44140625" style="54" customWidth="1"/>
    <col min="14086" max="14086" width="11.88671875" style="54" customWidth="1"/>
    <col min="14087" max="14087" width="9.88671875" style="54" customWidth="1"/>
    <col min="14088" max="14101" width="8.33203125" style="54" customWidth="1"/>
    <col min="14102" max="14102" width="6.33203125" style="54" customWidth="1"/>
    <col min="14103" max="14103" width="0.44140625" style="54" customWidth="1"/>
    <col min="14104" max="14104" width="10.5546875" style="54" customWidth="1"/>
    <col min="14105" max="14105" width="11" style="54" customWidth="1"/>
    <col min="14106" max="14338" width="8.88671875" style="54"/>
    <col min="14339" max="14339" width="4.6640625" style="54" customWidth="1"/>
    <col min="14340" max="14340" width="6.44140625" style="54" customWidth="1"/>
    <col min="14341" max="14341" width="21.44140625" style="54" customWidth="1"/>
    <col min="14342" max="14342" width="11.88671875" style="54" customWidth="1"/>
    <col min="14343" max="14343" width="9.88671875" style="54" customWidth="1"/>
    <col min="14344" max="14357" width="8.33203125" style="54" customWidth="1"/>
    <col min="14358" max="14358" width="6.33203125" style="54" customWidth="1"/>
    <col min="14359" max="14359" width="0.44140625" style="54" customWidth="1"/>
    <col min="14360" max="14360" width="10.5546875" style="54" customWidth="1"/>
    <col min="14361" max="14361" width="11" style="54" customWidth="1"/>
    <col min="14362" max="14594" width="8.88671875" style="54"/>
    <col min="14595" max="14595" width="4.6640625" style="54" customWidth="1"/>
    <col min="14596" max="14596" width="6.44140625" style="54" customWidth="1"/>
    <col min="14597" max="14597" width="21.44140625" style="54" customWidth="1"/>
    <col min="14598" max="14598" width="11.88671875" style="54" customWidth="1"/>
    <col min="14599" max="14599" width="9.88671875" style="54" customWidth="1"/>
    <col min="14600" max="14613" width="8.33203125" style="54" customWidth="1"/>
    <col min="14614" max="14614" width="6.33203125" style="54" customWidth="1"/>
    <col min="14615" max="14615" width="0.44140625" style="54" customWidth="1"/>
    <col min="14616" max="14616" width="10.5546875" style="54" customWidth="1"/>
    <col min="14617" max="14617" width="11" style="54" customWidth="1"/>
    <col min="14618" max="14850" width="8.88671875" style="54"/>
    <col min="14851" max="14851" width="4.6640625" style="54" customWidth="1"/>
    <col min="14852" max="14852" width="6.44140625" style="54" customWidth="1"/>
    <col min="14853" max="14853" width="21.44140625" style="54" customWidth="1"/>
    <col min="14854" max="14854" width="11.88671875" style="54" customWidth="1"/>
    <col min="14855" max="14855" width="9.88671875" style="54" customWidth="1"/>
    <col min="14856" max="14869" width="8.33203125" style="54" customWidth="1"/>
    <col min="14870" max="14870" width="6.33203125" style="54" customWidth="1"/>
    <col min="14871" max="14871" width="0.44140625" style="54" customWidth="1"/>
    <col min="14872" max="14872" width="10.5546875" style="54" customWidth="1"/>
    <col min="14873" max="14873" width="11" style="54" customWidth="1"/>
    <col min="14874" max="15106" width="8.88671875" style="54"/>
    <col min="15107" max="15107" width="4.6640625" style="54" customWidth="1"/>
    <col min="15108" max="15108" width="6.44140625" style="54" customWidth="1"/>
    <col min="15109" max="15109" width="21.44140625" style="54" customWidth="1"/>
    <col min="15110" max="15110" width="11.88671875" style="54" customWidth="1"/>
    <col min="15111" max="15111" width="9.88671875" style="54" customWidth="1"/>
    <col min="15112" max="15125" width="8.33203125" style="54" customWidth="1"/>
    <col min="15126" max="15126" width="6.33203125" style="54" customWidth="1"/>
    <col min="15127" max="15127" width="0.44140625" style="54" customWidth="1"/>
    <col min="15128" max="15128" width="10.5546875" style="54" customWidth="1"/>
    <col min="15129" max="15129" width="11" style="54" customWidth="1"/>
    <col min="15130" max="15362" width="8.88671875" style="54"/>
    <col min="15363" max="15363" width="4.6640625" style="54" customWidth="1"/>
    <col min="15364" max="15364" width="6.44140625" style="54" customWidth="1"/>
    <col min="15365" max="15365" width="21.44140625" style="54" customWidth="1"/>
    <col min="15366" max="15366" width="11.88671875" style="54" customWidth="1"/>
    <col min="15367" max="15367" width="9.88671875" style="54" customWidth="1"/>
    <col min="15368" max="15381" width="8.33203125" style="54" customWidth="1"/>
    <col min="15382" max="15382" width="6.33203125" style="54" customWidth="1"/>
    <col min="15383" max="15383" width="0.44140625" style="54" customWidth="1"/>
    <col min="15384" max="15384" width="10.5546875" style="54" customWidth="1"/>
    <col min="15385" max="15385" width="11" style="54" customWidth="1"/>
    <col min="15386" max="15618" width="8.88671875" style="54"/>
    <col min="15619" max="15619" width="4.6640625" style="54" customWidth="1"/>
    <col min="15620" max="15620" width="6.44140625" style="54" customWidth="1"/>
    <col min="15621" max="15621" width="21.44140625" style="54" customWidth="1"/>
    <col min="15622" max="15622" width="11.88671875" style="54" customWidth="1"/>
    <col min="15623" max="15623" width="9.88671875" style="54" customWidth="1"/>
    <col min="15624" max="15637" width="8.33203125" style="54" customWidth="1"/>
    <col min="15638" max="15638" width="6.33203125" style="54" customWidth="1"/>
    <col min="15639" max="15639" width="0.44140625" style="54" customWidth="1"/>
    <col min="15640" max="15640" width="10.5546875" style="54" customWidth="1"/>
    <col min="15641" max="15641" width="11" style="54" customWidth="1"/>
    <col min="15642" max="15874" width="8.88671875" style="54"/>
    <col min="15875" max="15875" width="4.6640625" style="54" customWidth="1"/>
    <col min="15876" max="15876" width="6.44140625" style="54" customWidth="1"/>
    <col min="15877" max="15877" width="21.44140625" style="54" customWidth="1"/>
    <col min="15878" max="15878" width="11.88671875" style="54" customWidth="1"/>
    <col min="15879" max="15879" width="9.88671875" style="54" customWidth="1"/>
    <col min="15880" max="15893" width="8.33203125" style="54" customWidth="1"/>
    <col min="15894" max="15894" width="6.33203125" style="54" customWidth="1"/>
    <col min="15895" max="15895" width="0.44140625" style="54" customWidth="1"/>
    <col min="15896" max="15896" width="10.5546875" style="54" customWidth="1"/>
    <col min="15897" max="15897" width="11" style="54" customWidth="1"/>
    <col min="15898" max="16130" width="8.88671875" style="54"/>
    <col min="16131" max="16131" width="4.6640625" style="54" customWidth="1"/>
    <col min="16132" max="16132" width="6.44140625" style="54" customWidth="1"/>
    <col min="16133" max="16133" width="21.44140625" style="54" customWidth="1"/>
    <col min="16134" max="16134" width="11.88671875" style="54" customWidth="1"/>
    <col min="16135" max="16135" width="9.88671875" style="54" customWidth="1"/>
    <col min="16136" max="16149" width="8.33203125" style="54" customWidth="1"/>
    <col min="16150" max="16150" width="6.33203125" style="54" customWidth="1"/>
    <col min="16151" max="16151" width="0.44140625" style="54" customWidth="1"/>
    <col min="16152" max="16152" width="10.5546875" style="54" customWidth="1"/>
    <col min="16153" max="16153" width="11" style="54" customWidth="1"/>
    <col min="16154" max="16384" width="8.88671875" style="54"/>
  </cols>
  <sheetData>
    <row r="1" spans="1:25" ht="15.6" x14ac:dyDescent="0.3">
      <c r="A1" s="1" t="s">
        <v>64</v>
      </c>
    </row>
    <row r="2" spans="1:25" ht="7.2" customHeight="1" x14ac:dyDescent="0.25"/>
    <row r="3" spans="1:25" s="246" customFormat="1" ht="26.4" x14ac:dyDescent="0.3">
      <c r="A3" s="245"/>
      <c r="C3" s="247" t="s">
        <v>216</v>
      </c>
      <c r="D3" s="563"/>
      <c r="E3" s="564"/>
      <c r="F3" s="245" t="s">
        <v>65</v>
      </c>
      <c r="G3" s="247"/>
      <c r="J3" s="248" t="s">
        <v>66</v>
      </c>
      <c r="K3" s="563"/>
      <c r="L3" s="564"/>
      <c r="M3" s="245" t="s">
        <v>65</v>
      </c>
      <c r="X3" s="249" t="s">
        <v>67</v>
      </c>
      <c r="Y3" s="133">
        <f>_xlfn.DAYS(K3,D3)+1</f>
        <v>1</v>
      </c>
    </row>
    <row r="4" spans="1:25" ht="6.75" customHeight="1" x14ac:dyDescent="0.25">
      <c r="A4" s="2"/>
    </row>
    <row r="5" spans="1:25" ht="15" x14ac:dyDescent="0.25">
      <c r="A5" s="4" t="s">
        <v>68</v>
      </c>
      <c r="C5" s="4" t="s">
        <v>69</v>
      </c>
      <c r="M5" s="30" t="s">
        <v>31</v>
      </c>
    </row>
    <row r="6" spans="1:25" x14ac:dyDescent="0.25">
      <c r="A6" s="186" t="s">
        <v>70</v>
      </c>
      <c r="C6" s="4"/>
    </row>
    <row r="7" spans="1:25" x14ac:dyDescent="0.25">
      <c r="A7" s="186" t="s">
        <v>71</v>
      </c>
      <c r="C7" s="4"/>
    </row>
    <row r="8" spans="1:25" ht="23.4" customHeight="1" x14ac:dyDescent="0.25">
      <c r="A8" s="250"/>
      <c r="B8" s="251"/>
      <c r="C8" s="251"/>
      <c r="D8" s="252" t="s">
        <v>72</v>
      </c>
      <c r="E8" s="571" t="s">
        <v>73</v>
      </c>
      <c r="F8" s="572"/>
      <c r="G8" s="572"/>
      <c r="H8" s="572"/>
      <c r="I8" s="572"/>
      <c r="J8" s="572"/>
      <c r="K8" s="572"/>
      <c r="L8" s="572"/>
      <c r="M8" s="572"/>
      <c r="N8" s="572"/>
      <c r="O8" s="572"/>
      <c r="P8" s="572"/>
      <c r="Q8" s="572"/>
      <c r="R8" s="572"/>
      <c r="S8" s="572"/>
      <c r="T8" s="572"/>
      <c r="U8" s="572"/>
      <c r="V8" s="572"/>
      <c r="W8" s="573"/>
      <c r="X8" s="574" t="s">
        <v>217</v>
      </c>
      <c r="Y8" s="575"/>
    </row>
    <row r="9" spans="1:25" x14ac:dyDescent="0.25">
      <c r="A9" s="253"/>
      <c r="B9" s="121"/>
      <c r="C9" s="121"/>
      <c r="D9" s="254" t="s">
        <v>74</v>
      </c>
      <c r="E9" s="255" t="s">
        <v>75</v>
      </c>
      <c r="F9" s="255" t="s">
        <v>75</v>
      </c>
      <c r="G9" s="255" t="s">
        <v>75</v>
      </c>
      <c r="H9" s="255" t="s">
        <v>75</v>
      </c>
      <c r="I9" s="255" t="s">
        <v>75</v>
      </c>
      <c r="J9" s="255" t="s">
        <v>75</v>
      </c>
      <c r="K9" s="255" t="s">
        <v>75</v>
      </c>
      <c r="L9" s="255" t="s">
        <v>75</v>
      </c>
      <c r="M9" s="255" t="s">
        <v>75</v>
      </c>
      <c r="N9" s="255" t="s">
        <v>75</v>
      </c>
      <c r="O9" s="255" t="s">
        <v>75</v>
      </c>
      <c r="P9" s="255" t="s">
        <v>75</v>
      </c>
      <c r="Q9" s="255" t="s">
        <v>75</v>
      </c>
      <c r="R9" s="255" t="s">
        <v>75</v>
      </c>
      <c r="S9" s="255" t="s">
        <v>75</v>
      </c>
      <c r="T9" s="255" t="s">
        <v>75</v>
      </c>
      <c r="U9" s="255" t="s">
        <v>75</v>
      </c>
      <c r="V9" s="255" t="s">
        <v>75</v>
      </c>
      <c r="W9" s="134"/>
      <c r="X9" s="254" t="s">
        <v>76</v>
      </c>
      <c r="Y9" s="256" t="s">
        <v>77</v>
      </c>
    </row>
    <row r="10" spans="1:25" x14ac:dyDescent="0.25">
      <c r="A10" s="253"/>
      <c r="B10" s="121"/>
      <c r="C10" s="121"/>
      <c r="D10" s="254"/>
      <c r="E10" s="256"/>
      <c r="F10" s="254"/>
      <c r="G10" s="254"/>
      <c r="H10" s="254"/>
      <c r="I10" s="254"/>
      <c r="J10" s="254"/>
      <c r="K10" s="254"/>
      <c r="L10" s="257"/>
      <c r="M10" s="135"/>
      <c r="N10" s="135"/>
      <c r="O10" s="135"/>
      <c r="P10" s="135"/>
      <c r="Q10" s="135"/>
      <c r="R10" s="135"/>
      <c r="S10" s="135"/>
      <c r="T10" s="135"/>
      <c r="U10" s="135"/>
      <c r="V10" s="135"/>
      <c r="W10" s="136"/>
      <c r="X10" s="258"/>
      <c r="Y10" s="256"/>
    </row>
    <row r="11" spans="1:25" x14ac:dyDescent="0.25">
      <c r="A11" s="253"/>
      <c r="B11" s="121"/>
      <c r="C11" s="121"/>
      <c r="D11" s="259" t="s">
        <v>78</v>
      </c>
      <c r="E11" s="260">
        <v>1</v>
      </c>
      <c r="F11" s="259">
        <v>2</v>
      </c>
      <c r="G11" s="259">
        <v>3</v>
      </c>
      <c r="H11" s="259">
        <v>4</v>
      </c>
      <c r="I11" s="259">
        <v>5</v>
      </c>
      <c r="J11" s="259">
        <v>6</v>
      </c>
      <c r="K11" s="259">
        <v>7</v>
      </c>
      <c r="L11" s="259">
        <v>8</v>
      </c>
      <c r="M11" s="137">
        <v>9</v>
      </c>
      <c r="N11" s="137">
        <v>10</v>
      </c>
      <c r="O11" s="137">
        <v>11</v>
      </c>
      <c r="P11" s="137">
        <v>12</v>
      </c>
      <c r="Q11" s="137">
        <v>13</v>
      </c>
      <c r="R11" s="137">
        <v>14</v>
      </c>
      <c r="S11" s="137">
        <v>15</v>
      </c>
      <c r="T11" s="137">
        <v>16</v>
      </c>
      <c r="U11" s="137">
        <v>17</v>
      </c>
      <c r="V11" s="137">
        <v>18</v>
      </c>
      <c r="W11" s="138"/>
      <c r="X11" s="261"/>
      <c r="Y11" s="260"/>
    </row>
    <row r="12" spans="1:25" s="55" customFormat="1" ht="19.5" customHeight="1" x14ac:dyDescent="0.3">
      <c r="A12" s="262" t="s">
        <v>79</v>
      </c>
      <c r="B12" s="263" t="s">
        <v>80</v>
      </c>
      <c r="C12" s="264"/>
      <c r="D12" s="265"/>
      <c r="E12" s="139" t="s">
        <v>31</v>
      </c>
      <c r="F12" s="139" t="s">
        <v>31</v>
      </c>
      <c r="G12" s="139" t="s">
        <v>31</v>
      </c>
      <c r="H12" s="139" t="s">
        <v>31</v>
      </c>
      <c r="I12" s="139" t="s">
        <v>31</v>
      </c>
      <c r="J12" s="139" t="s">
        <v>31</v>
      </c>
      <c r="K12" s="139" t="s">
        <v>31</v>
      </c>
      <c r="L12" s="140" t="s">
        <v>31</v>
      </c>
      <c r="M12" s="140"/>
      <c r="N12" s="140"/>
      <c r="O12" s="140"/>
      <c r="P12" s="140"/>
      <c r="Q12" s="140"/>
      <c r="R12" s="140"/>
      <c r="S12" s="140"/>
      <c r="T12" s="140"/>
      <c r="U12" s="140"/>
      <c r="V12" s="140"/>
      <c r="W12" s="140"/>
      <c r="X12" s="141" t="s">
        <v>31</v>
      </c>
      <c r="Y12" s="141" t="s">
        <v>31</v>
      </c>
    </row>
    <row r="13" spans="1:25" x14ac:dyDescent="0.25">
      <c r="A13" s="253"/>
      <c r="B13" s="4" t="s">
        <v>60</v>
      </c>
      <c r="C13" s="266" t="s">
        <v>81</v>
      </c>
      <c r="D13" s="31"/>
      <c r="E13" s="32"/>
      <c r="F13" s="31"/>
      <c r="G13" s="31"/>
      <c r="H13" s="31"/>
      <c r="I13" s="31"/>
      <c r="J13" s="31"/>
      <c r="K13" s="31"/>
      <c r="L13" s="31"/>
      <c r="M13" s="142"/>
      <c r="N13" s="142"/>
      <c r="O13" s="142"/>
      <c r="P13" s="142"/>
      <c r="Q13" s="142"/>
      <c r="R13" s="142"/>
      <c r="S13" s="142"/>
      <c r="T13" s="142"/>
      <c r="U13" s="142"/>
      <c r="V13" s="142"/>
      <c r="W13" s="143"/>
      <c r="X13" s="144"/>
      <c r="Y13" s="145"/>
    </row>
    <row r="14" spans="1:25" x14ac:dyDescent="0.25">
      <c r="A14" s="253"/>
      <c r="B14" s="4" t="s">
        <v>82</v>
      </c>
      <c r="C14" s="266" t="s">
        <v>83</v>
      </c>
      <c r="D14" s="31"/>
      <c r="E14" s="32"/>
      <c r="F14" s="142"/>
      <c r="G14" s="142"/>
      <c r="H14" s="31"/>
      <c r="I14" s="31"/>
      <c r="J14" s="31"/>
      <c r="K14" s="31"/>
      <c r="L14" s="142"/>
      <c r="M14" s="142"/>
      <c r="N14" s="142"/>
      <c r="O14" s="142"/>
      <c r="P14" s="142"/>
      <c r="Q14" s="142"/>
      <c r="R14" s="142"/>
      <c r="S14" s="142"/>
      <c r="T14" s="142"/>
      <c r="U14" s="142"/>
      <c r="V14" s="142"/>
      <c r="W14" s="146"/>
      <c r="X14" s="144"/>
      <c r="Y14" s="147"/>
    </row>
    <row r="15" spans="1:25" x14ac:dyDescent="0.25">
      <c r="A15" s="253"/>
      <c r="B15" s="4" t="s">
        <v>84</v>
      </c>
      <c r="C15" s="266" t="s">
        <v>85</v>
      </c>
      <c r="D15" s="31"/>
      <c r="E15" s="32"/>
      <c r="F15" s="142"/>
      <c r="G15" s="142"/>
      <c r="H15" s="142"/>
      <c r="I15" s="142"/>
      <c r="J15" s="31"/>
      <c r="K15" s="142"/>
      <c r="L15" s="31"/>
      <c r="M15" s="142"/>
      <c r="N15" s="142"/>
      <c r="O15" s="142"/>
      <c r="P15" s="142"/>
      <c r="Q15" s="142"/>
      <c r="R15" s="142"/>
      <c r="S15" s="142"/>
      <c r="T15" s="142"/>
      <c r="U15" s="142"/>
      <c r="V15" s="142"/>
      <c r="W15" s="148"/>
      <c r="X15" s="144"/>
      <c r="Y15" s="147"/>
    </row>
    <row r="16" spans="1:25" ht="9.75" customHeight="1" x14ac:dyDescent="0.25">
      <c r="A16" s="253"/>
      <c r="B16" s="266"/>
      <c r="C16" s="266"/>
      <c r="D16" s="267"/>
      <c r="E16" s="268"/>
      <c r="F16" s="251"/>
      <c r="G16" s="251"/>
      <c r="H16" s="251"/>
      <c r="I16" s="251"/>
      <c r="J16" s="251"/>
      <c r="K16" s="251"/>
      <c r="L16" s="121"/>
      <c r="M16" s="149"/>
      <c r="N16" s="149"/>
      <c r="O16" s="149"/>
      <c r="P16" s="149"/>
      <c r="Q16" s="149"/>
      <c r="R16" s="149"/>
      <c r="S16" s="149"/>
      <c r="T16" s="149"/>
      <c r="U16" s="149"/>
      <c r="V16" s="149"/>
      <c r="W16" s="149"/>
      <c r="X16" s="150"/>
      <c r="Y16" s="151"/>
    </row>
    <row r="17" spans="1:25" s="55" customFormat="1" ht="18.75" customHeight="1" x14ac:dyDescent="0.3">
      <c r="A17" s="262" t="s">
        <v>86</v>
      </c>
      <c r="B17" s="263" t="s">
        <v>80</v>
      </c>
      <c r="C17" s="269"/>
      <c r="D17" s="270"/>
      <c r="E17" s="152"/>
      <c r="F17" s="152" t="s">
        <v>31</v>
      </c>
      <c r="G17" s="152" t="s">
        <v>31</v>
      </c>
      <c r="H17" s="152" t="s">
        <v>31</v>
      </c>
      <c r="I17" s="152" t="s">
        <v>31</v>
      </c>
      <c r="J17" s="152" t="s">
        <v>31</v>
      </c>
      <c r="K17" s="152" t="s">
        <v>31</v>
      </c>
      <c r="L17" s="140" t="s">
        <v>31</v>
      </c>
      <c r="M17" s="140"/>
      <c r="N17" s="140"/>
      <c r="O17" s="140"/>
      <c r="P17" s="140"/>
      <c r="Q17" s="140"/>
      <c r="R17" s="140"/>
      <c r="S17" s="140"/>
      <c r="T17" s="140"/>
      <c r="U17" s="140"/>
      <c r="V17" s="140"/>
      <c r="W17" s="140"/>
      <c r="X17" s="153" t="s">
        <v>31</v>
      </c>
      <c r="Y17" s="153" t="s">
        <v>31</v>
      </c>
    </row>
    <row r="18" spans="1:25" x14ac:dyDescent="0.25">
      <c r="A18" s="253"/>
      <c r="B18" s="4" t="s">
        <v>61</v>
      </c>
      <c r="C18" s="266" t="s">
        <v>81</v>
      </c>
      <c r="D18" s="31"/>
      <c r="E18" s="32"/>
      <c r="F18" s="142"/>
      <c r="G18" s="142"/>
      <c r="H18" s="142"/>
      <c r="I18" s="142"/>
      <c r="J18" s="142"/>
      <c r="K18" s="142"/>
      <c r="L18" s="142"/>
      <c r="M18" s="142"/>
      <c r="N18" s="142"/>
      <c r="O18" s="142"/>
      <c r="P18" s="142"/>
      <c r="Q18" s="142"/>
      <c r="R18" s="142"/>
      <c r="S18" s="142"/>
      <c r="T18" s="142"/>
      <c r="U18" s="142"/>
      <c r="V18" s="142"/>
      <c r="W18" s="143"/>
      <c r="X18" s="70"/>
      <c r="Y18" s="147"/>
    </row>
    <row r="19" spans="1:25" x14ac:dyDescent="0.25">
      <c r="A19" s="253"/>
      <c r="B19" s="4" t="s">
        <v>87</v>
      </c>
      <c r="C19" s="266" t="s">
        <v>83</v>
      </c>
      <c r="D19" s="31"/>
      <c r="E19" s="32"/>
      <c r="F19" s="142"/>
      <c r="G19" s="142"/>
      <c r="H19" s="31"/>
      <c r="I19" s="31"/>
      <c r="J19" s="31"/>
      <c r="K19" s="31"/>
      <c r="L19" s="31"/>
      <c r="M19" s="142"/>
      <c r="N19" s="142"/>
      <c r="O19" s="142"/>
      <c r="P19" s="142"/>
      <c r="Q19" s="142"/>
      <c r="R19" s="142"/>
      <c r="S19" s="142"/>
      <c r="T19" s="142"/>
      <c r="U19" s="142"/>
      <c r="V19" s="142"/>
      <c r="W19" s="146"/>
      <c r="X19" s="70"/>
      <c r="Y19" s="147"/>
    </row>
    <row r="20" spans="1:25" x14ac:dyDescent="0.25">
      <c r="A20" s="253"/>
      <c r="B20" s="4" t="s">
        <v>88</v>
      </c>
      <c r="C20" s="266" t="s">
        <v>85</v>
      </c>
      <c r="D20" s="31"/>
      <c r="E20" s="32"/>
      <c r="F20" s="142"/>
      <c r="G20" s="142"/>
      <c r="H20" s="142"/>
      <c r="I20" s="142"/>
      <c r="J20" s="142"/>
      <c r="K20" s="142"/>
      <c r="L20" s="142"/>
      <c r="M20" s="31"/>
      <c r="N20" s="31"/>
      <c r="O20" s="142"/>
      <c r="P20" s="142"/>
      <c r="Q20" s="142"/>
      <c r="R20" s="142"/>
      <c r="S20" s="142"/>
      <c r="T20" s="142"/>
      <c r="U20" s="142"/>
      <c r="V20" s="142"/>
      <c r="W20" s="148"/>
      <c r="X20" s="70"/>
      <c r="Y20" s="147"/>
    </row>
    <row r="21" spans="1:25" ht="10.5" customHeight="1" x14ac:dyDescent="0.25">
      <c r="A21" s="253"/>
      <c r="B21" s="266"/>
      <c r="C21" s="266"/>
      <c r="D21" s="267"/>
      <c r="E21" s="268"/>
      <c r="F21" s="251"/>
      <c r="G21" s="251"/>
      <c r="H21" s="251"/>
      <c r="I21" s="251"/>
      <c r="J21" s="251"/>
      <c r="K21" s="251"/>
      <c r="L21" s="121"/>
      <c r="M21" s="149"/>
      <c r="N21" s="149"/>
      <c r="O21" s="149"/>
      <c r="P21" s="149"/>
      <c r="Q21" s="149"/>
      <c r="R21" s="149"/>
      <c r="S21" s="149"/>
      <c r="T21" s="149"/>
      <c r="U21" s="149"/>
      <c r="V21" s="149"/>
      <c r="W21" s="149"/>
      <c r="X21" s="271"/>
      <c r="Y21" s="272"/>
    </row>
    <row r="22" spans="1:25" s="55" customFormat="1" ht="18.75" customHeight="1" x14ac:dyDescent="0.3">
      <c r="A22" s="262" t="s">
        <v>89</v>
      </c>
      <c r="B22" s="263" t="s">
        <v>80</v>
      </c>
      <c r="C22" s="269"/>
      <c r="D22" s="270"/>
      <c r="E22" s="152" t="s">
        <v>31</v>
      </c>
      <c r="F22" s="152" t="s">
        <v>31</v>
      </c>
      <c r="G22" s="152" t="s">
        <v>31</v>
      </c>
      <c r="H22" s="152" t="s">
        <v>31</v>
      </c>
      <c r="I22" s="152" t="s">
        <v>31</v>
      </c>
      <c r="J22" s="152" t="s">
        <v>31</v>
      </c>
      <c r="K22" s="152" t="s">
        <v>31</v>
      </c>
      <c r="L22" s="140" t="s">
        <v>31</v>
      </c>
      <c r="M22" s="140"/>
      <c r="N22" s="140"/>
      <c r="O22" s="140"/>
      <c r="P22" s="140"/>
      <c r="Q22" s="140"/>
      <c r="R22" s="140"/>
      <c r="S22" s="140"/>
      <c r="T22" s="140"/>
      <c r="U22" s="140"/>
      <c r="V22" s="140"/>
      <c r="W22" s="140"/>
      <c r="X22" s="153" t="s">
        <v>31</v>
      </c>
      <c r="Y22" s="153" t="s">
        <v>31</v>
      </c>
    </row>
    <row r="23" spans="1:25" x14ac:dyDescent="0.25">
      <c r="A23" s="253"/>
      <c r="B23" s="4" t="s">
        <v>62</v>
      </c>
      <c r="C23" s="266" t="s">
        <v>81</v>
      </c>
      <c r="D23" s="31"/>
      <c r="E23" s="32"/>
      <c r="F23" s="31"/>
      <c r="G23" s="31"/>
      <c r="H23" s="31"/>
      <c r="I23" s="142"/>
      <c r="J23" s="142"/>
      <c r="K23" s="142"/>
      <c r="L23" s="142"/>
      <c r="M23" s="142"/>
      <c r="N23" s="142"/>
      <c r="O23" s="142"/>
      <c r="P23" s="142"/>
      <c r="Q23" s="142"/>
      <c r="R23" s="142"/>
      <c r="S23" s="142"/>
      <c r="T23" s="142"/>
      <c r="U23" s="142"/>
      <c r="V23" s="142"/>
      <c r="W23" s="143"/>
      <c r="X23" s="70"/>
      <c r="Y23" s="147"/>
    </row>
    <row r="24" spans="1:25" x14ac:dyDescent="0.25">
      <c r="A24" s="253"/>
      <c r="B24" s="4" t="s">
        <v>90</v>
      </c>
      <c r="C24" s="266" t="s">
        <v>83</v>
      </c>
      <c r="D24" s="31"/>
      <c r="E24" s="32"/>
      <c r="F24" s="142"/>
      <c r="G24" s="142"/>
      <c r="H24" s="142"/>
      <c r="I24" s="31"/>
      <c r="J24" s="142"/>
      <c r="K24" s="142"/>
      <c r="L24" s="142"/>
      <c r="M24" s="142"/>
      <c r="N24" s="142"/>
      <c r="O24" s="142"/>
      <c r="P24" s="142"/>
      <c r="Q24" s="142"/>
      <c r="R24" s="142"/>
      <c r="S24" s="142"/>
      <c r="T24" s="142"/>
      <c r="U24" s="142"/>
      <c r="V24" s="142"/>
      <c r="W24" s="146"/>
      <c r="X24" s="70"/>
      <c r="Y24" s="147"/>
    </row>
    <row r="25" spans="1:25" x14ac:dyDescent="0.25">
      <c r="A25" s="253"/>
      <c r="B25" s="4" t="s">
        <v>63</v>
      </c>
      <c r="C25" s="266" t="s">
        <v>85</v>
      </c>
      <c r="D25" s="31"/>
      <c r="E25" s="32"/>
      <c r="F25" s="142"/>
      <c r="G25" s="142"/>
      <c r="H25" s="142"/>
      <c r="I25" s="142"/>
      <c r="J25" s="142"/>
      <c r="K25" s="142"/>
      <c r="L25" s="142"/>
      <c r="M25" s="142"/>
      <c r="N25" s="142"/>
      <c r="O25" s="142"/>
      <c r="P25" s="142"/>
      <c r="Q25" s="142"/>
      <c r="R25" s="142"/>
      <c r="S25" s="142"/>
      <c r="T25" s="142"/>
      <c r="U25" s="142"/>
      <c r="V25" s="142"/>
      <c r="W25" s="148"/>
      <c r="X25" s="70"/>
      <c r="Y25" s="147"/>
    </row>
    <row r="26" spans="1:25" ht="11.25" customHeight="1" x14ac:dyDescent="0.25">
      <c r="A26" s="253"/>
      <c r="B26" s="266"/>
      <c r="C26" s="266"/>
      <c r="D26" s="267"/>
      <c r="E26" s="268"/>
      <c r="F26" s="251"/>
      <c r="G26" s="251"/>
      <c r="H26" s="251"/>
      <c r="I26" s="251"/>
      <c r="J26" s="251"/>
      <c r="K26" s="251"/>
      <c r="L26" s="121"/>
      <c r="M26" s="149"/>
      <c r="N26" s="149"/>
      <c r="O26" s="149"/>
      <c r="P26" s="149"/>
      <c r="Q26" s="149"/>
      <c r="R26" s="149"/>
      <c r="S26" s="149"/>
      <c r="T26" s="149"/>
      <c r="U26" s="149"/>
      <c r="V26" s="149"/>
      <c r="W26" s="149"/>
      <c r="X26" s="271"/>
      <c r="Y26" s="272"/>
    </row>
    <row r="27" spans="1:25" s="55" customFormat="1" ht="18.75" customHeight="1" x14ac:dyDescent="0.3">
      <c r="A27" s="262" t="s">
        <v>91</v>
      </c>
      <c r="B27" s="263" t="s">
        <v>80</v>
      </c>
      <c r="C27" s="269"/>
      <c r="D27" s="270"/>
      <c r="E27" s="152" t="s">
        <v>31</v>
      </c>
      <c r="F27" s="152" t="s">
        <v>31</v>
      </c>
      <c r="G27" s="152" t="s">
        <v>31</v>
      </c>
      <c r="H27" s="152" t="s">
        <v>31</v>
      </c>
      <c r="I27" s="152" t="s">
        <v>31</v>
      </c>
      <c r="J27" s="152" t="s">
        <v>31</v>
      </c>
      <c r="K27" s="152" t="s">
        <v>31</v>
      </c>
      <c r="L27" s="140" t="s">
        <v>31</v>
      </c>
      <c r="M27" s="140"/>
      <c r="N27" s="140"/>
      <c r="O27" s="140"/>
      <c r="P27" s="140"/>
      <c r="Q27" s="140"/>
      <c r="R27" s="140"/>
      <c r="S27" s="140"/>
      <c r="T27" s="140"/>
      <c r="U27" s="140"/>
      <c r="V27" s="140"/>
      <c r="W27" s="140"/>
      <c r="X27" s="153" t="s">
        <v>31</v>
      </c>
      <c r="Y27" s="153" t="s">
        <v>31</v>
      </c>
    </row>
    <row r="28" spans="1:25" x14ac:dyDescent="0.25">
      <c r="A28" s="253"/>
      <c r="B28" s="4" t="s">
        <v>92</v>
      </c>
      <c r="C28" s="266" t="s">
        <v>81</v>
      </c>
      <c r="D28" s="31"/>
      <c r="E28" s="32"/>
      <c r="F28" s="142"/>
      <c r="G28" s="142"/>
      <c r="H28" s="142"/>
      <c r="I28" s="142"/>
      <c r="J28" s="142"/>
      <c r="K28" s="142"/>
      <c r="L28" s="142"/>
      <c r="M28" s="142"/>
      <c r="N28" s="142"/>
      <c r="O28" s="142"/>
      <c r="P28" s="142"/>
      <c r="Q28" s="142"/>
      <c r="R28" s="142"/>
      <c r="S28" s="142"/>
      <c r="T28" s="142"/>
      <c r="U28" s="142"/>
      <c r="V28" s="142"/>
      <c r="W28" s="143"/>
      <c r="X28" s="70"/>
      <c r="Y28" s="147"/>
    </row>
    <row r="29" spans="1:25" x14ac:dyDescent="0.25">
      <c r="A29" s="253"/>
      <c r="B29" s="4" t="s">
        <v>93</v>
      </c>
      <c r="C29" s="266" t="s">
        <v>83</v>
      </c>
      <c r="D29" s="31"/>
      <c r="E29" s="32"/>
      <c r="F29" s="142"/>
      <c r="G29" s="142"/>
      <c r="H29" s="142"/>
      <c r="I29" s="142"/>
      <c r="J29" s="142"/>
      <c r="K29" s="142"/>
      <c r="L29" s="142"/>
      <c r="M29" s="142"/>
      <c r="N29" s="142"/>
      <c r="O29" s="142"/>
      <c r="P29" s="142"/>
      <c r="Q29" s="142"/>
      <c r="R29" s="142"/>
      <c r="S29" s="142"/>
      <c r="T29" s="142"/>
      <c r="U29" s="142"/>
      <c r="V29" s="142"/>
      <c r="W29" s="146"/>
      <c r="X29" s="70"/>
      <c r="Y29" s="147"/>
    </row>
    <row r="30" spans="1:25" x14ac:dyDescent="0.25">
      <c r="A30" s="273"/>
      <c r="B30" s="274" t="s">
        <v>94</v>
      </c>
      <c r="C30" s="275" t="s">
        <v>85</v>
      </c>
      <c r="D30" s="31"/>
      <c r="E30" s="32"/>
      <c r="F30" s="142"/>
      <c r="G30" s="142"/>
      <c r="H30" s="142"/>
      <c r="I30" s="142"/>
      <c r="J30" s="142"/>
      <c r="K30" s="142"/>
      <c r="L30" s="142"/>
      <c r="M30" s="142"/>
      <c r="N30" s="142"/>
      <c r="O30" s="142"/>
      <c r="P30" s="142"/>
      <c r="Q30" s="142"/>
      <c r="R30" s="142"/>
      <c r="S30" s="142"/>
      <c r="T30" s="142"/>
      <c r="U30" s="142"/>
      <c r="V30" s="142"/>
      <c r="W30" s="148"/>
      <c r="X30" s="70"/>
      <c r="Y30" s="147"/>
    </row>
    <row r="31" spans="1:25" ht="19.2" customHeight="1" x14ac:dyDescent="0.25">
      <c r="A31" s="33" t="str">
        <f>IF(X31&lt;&gt;' Tabelle personale'!G78,"Attenzione!L'impegno del personale in Tab. 2.1 è diverso da Tab. 1.2: Correggere","")</f>
        <v/>
      </c>
      <c r="B31" s="149"/>
      <c r="C31" s="149"/>
      <c r="D31" s="149"/>
      <c r="E31" s="149"/>
      <c r="F31" s="149"/>
      <c r="G31" s="149"/>
      <c r="H31" s="149"/>
      <c r="I31" s="149"/>
      <c r="J31" s="149"/>
      <c r="K31" s="149"/>
      <c r="L31" s="149"/>
      <c r="M31" s="149"/>
      <c r="N31" s="149"/>
      <c r="O31" s="149"/>
      <c r="P31" s="149"/>
      <c r="Q31" s="149"/>
      <c r="R31" s="149"/>
      <c r="S31" s="149"/>
      <c r="T31" s="149"/>
      <c r="U31" s="149"/>
      <c r="V31" s="149"/>
      <c r="W31" s="276" t="s">
        <v>13</v>
      </c>
      <c r="X31" s="154">
        <f>X13+X14+X15+X18+X19+X20+X23+X24+X25+X28+X29+X30</f>
        <v>0</v>
      </c>
      <c r="Y31" s="154">
        <f>Y13+Y14+Y15+Y18+Y19+Y20+Y23+Y24+Y25+Y28+Y29+Y30</f>
        <v>0</v>
      </c>
    </row>
    <row r="32" spans="1:25" x14ac:dyDescent="0.25">
      <c r="A32" s="14" t="s">
        <v>95</v>
      </c>
      <c r="I32" s="277"/>
    </row>
    <row r="33" spans="1:26" x14ac:dyDescent="0.25">
      <c r="A33" s="14" t="s">
        <v>96</v>
      </c>
      <c r="M33" s="4"/>
      <c r="X33" s="128"/>
      <c r="Y33" s="128"/>
      <c r="Z33" s="128"/>
    </row>
    <row r="34" spans="1:26" x14ac:dyDescent="0.25">
      <c r="A34" s="278" t="s">
        <v>112</v>
      </c>
      <c r="M34" s="4"/>
      <c r="X34" s="128"/>
      <c r="Y34" s="128"/>
      <c r="Z34" s="128"/>
    </row>
    <row r="35" spans="1:26" x14ac:dyDescent="0.25">
      <c r="A35" s="278" t="s">
        <v>113</v>
      </c>
      <c r="I35" s="277"/>
      <c r="M35" s="4"/>
    </row>
    <row r="36" spans="1:26" x14ac:dyDescent="0.25">
      <c r="A36" s="4" t="s">
        <v>97</v>
      </c>
    </row>
    <row r="37" spans="1:26" x14ac:dyDescent="0.25">
      <c r="A37" s="2" t="s">
        <v>98</v>
      </c>
    </row>
    <row r="39" spans="1:26" x14ac:dyDescent="0.25">
      <c r="A39" s="4" t="s">
        <v>99</v>
      </c>
      <c r="B39" s="4"/>
      <c r="C39" s="4" t="s">
        <v>100</v>
      </c>
    </row>
    <row r="40" spans="1:26" ht="14.4" thickBot="1" x14ac:dyDescent="0.3"/>
    <row r="41" spans="1:26" ht="26.4" customHeight="1" thickTop="1" x14ac:dyDescent="0.25">
      <c r="A41" s="279"/>
      <c r="B41" s="280"/>
      <c r="C41" s="314" t="s">
        <v>101</v>
      </c>
      <c r="D41" s="565" t="s">
        <v>102</v>
      </c>
      <c r="E41" s="566"/>
      <c r="F41" s="567"/>
      <c r="G41" s="565" t="s">
        <v>103</v>
      </c>
      <c r="H41" s="566"/>
      <c r="I41" s="566"/>
      <c r="J41" s="281"/>
      <c r="K41" s="282"/>
    </row>
    <row r="42" spans="1:26" x14ac:dyDescent="0.25">
      <c r="A42" s="283" t="s">
        <v>79</v>
      </c>
      <c r="B42" s="121"/>
      <c r="C42" s="64">
        <f>SUMIF(D13:D15,"RI",X13:X15)+SUMIF(D13:D15,"RI",Y13:Y15)</f>
        <v>0</v>
      </c>
      <c r="D42" s="568">
        <f>SUMIF(D13:D15,"SS",X13:X15)+SUMIF(D13:D15,"SS",Y13:Y15)</f>
        <v>0</v>
      </c>
      <c r="E42" s="569"/>
      <c r="F42" s="570"/>
      <c r="G42" s="568">
        <f>C42+D42</f>
        <v>0</v>
      </c>
      <c r="H42" s="569"/>
      <c r="I42" s="569"/>
      <c r="J42" s="284"/>
      <c r="K42" s="285"/>
    </row>
    <row r="43" spans="1:26" x14ac:dyDescent="0.25">
      <c r="A43" s="283" t="s">
        <v>86</v>
      </c>
      <c r="B43" s="121"/>
      <c r="C43" s="64">
        <f>SUMIF(D18:D20,"RI",X18:X20)+SUMIF(D18:D20,"RI",Y18:Y20)</f>
        <v>0</v>
      </c>
      <c r="D43" s="568">
        <f>SUMIF(D18:D20,"SS",X18:X20)+SUMIF(D18:D20,"SS",Y18:Y20)</f>
        <v>0</v>
      </c>
      <c r="E43" s="569"/>
      <c r="F43" s="570"/>
      <c r="G43" s="568">
        <f t="shared" ref="G43:G45" si="0">C43+D43</f>
        <v>0</v>
      </c>
      <c r="H43" s="569"/>
      <c r="I43" s="569"/>
      <c r="J43" s="284"/>
      <c r="K43" s="285"/>
    </row>
    <row r="44" spans="1:26" x14ac:dyDescent="0.25">
      <c r="A44" s="283" t="s">
        <v>89</v>
      </c>
      <c r="B44" s="121"/>
      <c r="C44" s="64">
        <f>SUMIF(D23:D25,"RI",X23:X25)+SUMIF(D23:D25,"RI",Y23:Y25)</f>
        <v>0</v>
      </c>
      <c r="D44" s="568">
        <f>SUMIF(D23:D25,"SS",X23:X25)+SUMIF(D23:D25,"SS",Y23:Y25)</f>
        <v>0</v>
      </c>
      <c r="E44" s="569">
        <f>SUMIF(F23:F25,"RI",Z23:Z25)+SUMIF(F23:F25,"RI",AA23:AA25)</f>
        <v>0</v>
      </c>
      <c r="F44" s="570">
        <f>SUMIF(G23:G25,"RI",AA23:AA25)+SUMIF(G23:G25,"RI",AB23:AB25)</f>
        <v>0</v>
      </c>
      <c r="G44" s="568">
        <f t="shared" si="0"/>
        <v>0</v>
      </c>
      <c r="H44" s="569"/>
      <c r="I44" s="569"/>
      <c r="J44" s="284"/>
      <c r="K44" s="285"/>
    </row>
    <row r="45" spans="1:26" x14ac:dyDescent="0.25">
      <c r="A45" s="283" t="s">
        <v>91</v>
      </c>
      <c r="B45" s="121"/>
      <c r="C45" s="64">
        <f>SUMIF(D28:D30,"RI",X28:X30)+SUMIF(D28:D30,"RI",Y28:Y30)</f>
        <v>0</v>
      </c>
      <c r="D45" s="568">
        <f>SUMIF(D28:D30,"SS",X28:X30)+SUMIF(D28:D30,"SS",Y28:Y30)</f>
        <v>0</v>
      </c>
      <c r="E45" s="569">
        <f>SUMIF(F24:F26,"RI",Z24:Z26)+SUMIF(F24:F26,"RI",AA24:AA26)</f>
        <v>0</v>
      </c>
      <c r="F45" s="570">
        <f>SUMIF(G24:G26,"RI",AA24:AA26)+SUMIF(G24:G26,"RI",AB24:AB26)</f>
        <v>0</v>
      </c>
      <c r="G45" s="568">
        <f t="shared" si="0"/>
        <v>0</v>
      </c>
      <c r="H45" s="569"/>
      <c r="I45" s="569"/>
      <c r="J45" s="284"/>
      <c r="K45" s="285"/>
    </row>
    <row r="46" spans="1:26" ht="22.95" customHeight="1" thickBot="1" x14ac:dyDescent="0.3">
      <c r="A46" s="20" t="s">
        <v>13</v>
      </c>
      <c r="B46" s="286"/>
      <c r="C46" s="157">
        <f>SUM(C42:C45)</f>
        <v>0</v>
      </c>
      <c r="D46" s="561">
        <f>SUM(D42:F45)</f>
        <v>0</v>
      </c>
      <c r="E46" s="562"/>
      <c r="F46" s="583"/>
      <c r="G46" s="561">
        <f>SUM(G42:I45)</f>
        <v>0</v>
      </c>
      <c r="H46" s="562"/>
      <c r="I46" s="562"/>
      <c r="J46" s="284"/>
      <c r="K46" s="285"/>
    </row>
    <row r="47" spans="1:26" ht="14.4" thickTop="1" x14ac:dyDescent="0.25"/>
    <row r="50" spans="1:17" x14ac:dyDescent="0.25">
      <c r="A50" s="4" t="s">
        <v>104</v>
      </c>
      <c r="B50" s="4"/>
      <c r="C50" s="4" t="s">
        <v>105</v>
      </c>
    </row>
    <row r="51" spans="1:17" ht="14.4" thickBot="1" x14ac:dyDescent="0.3"/>
    <row r="52" spans="1:17" ht="14.4" thickTop="1" x14ac:dyDescent="0.25">
      <c r="A52" s="287"/>
      <c r="B52" s="288"/>
      <c r="C52" s="289" t="s">
        <v>114</v>
      </c>
      <c r="D52" s="290"/>
      <c r="E52" s="291" t="s">
        <v>115</v>
      </c>
      <c r="F52" s="290"/>
      <c r="G52" s="590" t="s">
        <v>106</v>
      </c>
      <c r="H52" s="591"/>
      <c r="I52" s="592"/>
      <c r="J52" s="602" t="s">
        <v>107</v>
      </c>
      <c r="K52" s="603"/>
      <c r="L52" s="604"/>
      <c r="M52" s="292"/>
      <c r="N52" s="98"/>
      <c r="O52" s="98"/>
      <c r="P52" s="98"/>
      <c r="Q52" s="98"/>
    </row>
    <row r="53" spans="1:17" x14ac:dyDescent="0.25">
      <c r="A53" s="293"/>
      <c r="B53" s="121"/>
      <c r="C53" s="254" t="s">
        <v>108</v>
      </c>
      <c r="D53" s="4"/>
      <c r="E53" s="294" t="s">
        <v>109</v>
      </c>
      <c r="F53" s="4"/>
      <c r="G53" s="593" t="s">
        <v>109</v>
      </c>
      <c r="H53" s="594"/>
      <c r="I53" s="595"/>
      <c r="J53" s="605"/>
      <c r="K53" s="606"/>
      <c r="L53" s="607"/>
      <c r="M53" s="295"/>
      <c r="N53" s="296"/>
      <c r="O53" s="296"/>
      <c r="P53" s="296"/>
      <c r="Q53" s="296"/>
    </row>
    <row r="54" spans="1:17" x14ac:dyDescent="0.25">
      <c r="A54" s="297" t="s">
        <v>76</v>
      </c>
      <c r="B54" s="126"/>
      <c r="C54" s="64">
        <f>SUMIF(D13:D30,"RI",X13:X30)</f>
        <v>0</v>
      </c>
      <c r="D54" s="568">
        <f>SUMIF(D13:D30,"SS",X13:X30)</f>
        <v>0</v>
      </c>
      <c r="E54" s="569"/>
      <c r="F54" s="570"/>
      <c r="G54" s="568">
        <f>C54+D54</f>
        <v>0</v>
      </c>
      <c r="H54" s="569"/>
      <c r="I54" s="570"/>
      <c r="J54" s="579">
        <f>IF(G54&lt;&gt;0,G54/G60,0%)</f>
        <v>0</v>
      </c>
      <c r="K54" s="580"/>
      <c r="L54" s="580"/>
      <c r="M54" s="129"/>
      <c r="N54" s="130"/>
      <c r="O54" s="130"/>
      <c r="P54" s="130"/>
      <c r="Q54" s="130"/>
    </row>
    <row r="55" spans="1:17" x14ac:dyDescent="0.25">
      <c r="A55" s="298" t="s">
        <v>110</v>
      </c>
      <c r="B55" s="299"/>
      <c r="C55" s="159">
        <f>IF(G54&lt;&gt;0,C54/G54,0%)</f>
        <v>0</v>
      </c>
      <c r="D55" s="576">
        <f>IF(G54&lt;&gt;0,D54/G54,0%)</f>
        <v>0</v>
      </c>
      <c r="E55" s="577"/>
      <c r="F55" s="578"/>
      <c r="G55" s="581"/>
      <c r="H55" s="582"/>
      <c r="I55" s="596"/>
      <c r="J55" s="581"/>
      <c r="K55" s="582"/>
      <c r="L55" s="582"/>
      <c r="M55" s="129"/>
      <c r="N55" s="130"/>
      <c r="O55" s="130"/>
      <c r="P55" s="130"/>
      <c r="Q55" s="130"/>
    </row>
    <row r="56" spans="1:17" x14ac:dyDescent="0.25">
      <c r="A56" s="300"/>
      <c r="B56" s="126"/>
      <c r="C56" s="301"/>
      <c r="D56" s="302"/>
      <c r="E56" s="303"/>
      <c r="F56" s="126"/>
      <c r="G56" s="581"/>
      <c r="H56" s="582"/>
      <c r="I56" s="596"/>
      <c r="J56" s="581"/>
      <c r="K56" s="582"/>
      <c r="L56" s="582"/>
      <c r="M56" s="304"/>
      <c r="N56" s="99"/>
      <c r="O56" s="99"/>
      <c r="P56" s="99"/>
      <c r="Q56" s="99"/>
    </row>
    <row r="57" spans="1:17" x14ac:dyDescent="0.25">
      <c r="A57" s="297" t="s">
        <v>77</v>
      </c>
      <c r="B57" s="126"/>
      <c r="C57" s="64">
        <f>SUMIF(D13:D30,"RI",Y13:Y30)</f>
        <v>0</v>
      </c>
      <c r="D57" s="568">
        <f>SUMIF(D13:D30,"SS",Y13:Y30)</f>
        <v>0</v>
      </c>
      <c r="E57" s="569"/>
      <c r="F57" s="570"/>
      <c r="G57" s="568">
        <f>C57+D57</f>
        <v>0</v>
      </c>
      <c r="H57" s="569"/>
      <c r="I57" s="570"/>
      <c r="J57" s="579">
        <f>IF(G57&lt;&gt;0,G57/G60,0%)</f>
        <v>0</v>
      </c>
      <c r="K57" s="580"/>
      <c r="L57" s="580"/>
      <c r="M57" s="129"/>
      <c r="N57" s="130"/>
      <c r="O57" s="130"/>
      <c r="P57" s="130"/>
      <c r="Q57" s="130"/>
    </row>
    <row r="58" spans="1:17" x14ac:dyDescent="0.25">
      <c r="A58" s="300" t="s">
        <v>110</v>
      </c>
      <c r="B58" s="299"/>
      <c r="C58" s="160">
        <f>IF(G57&lt;&gt;0,C57/G57,0%)</f>
        <v>0</v>
      </c>
      <c r="D58" s="576">
        <f>IF(G57&lt;&gt;0,D57/G57,0%)</f>
        <v>0</v>
      </c>
      <c r="E58" s="577"/>
      <c r="F58" s="578"/>
      <c r="G58" s="581"/>
      <c r="H58" s="582"/>
      <c r="I58" s="596"/>
      <c r="J58" s="581"/>
      <c r="K58" s="582"/>
      <c r="L58" s="582"/>
      <c r="M58" s="131"/>
      <c r="N58" s="132"/>
      <c r="O58" s="132"/>
      <c r="P58" s="132"/>
      <c r="Q58" s="132"/>
    </row>
    <row r="59" spans="1:17" x14ac:dyDescent="0.25">
      <c r="A59" s="293"/>
      <c r="B59" s="121"/>
      <c r="C59" s="305"/>
      <c r="D59" s="251"/>
      <c r="E59" s="306"/>
      <c r="F59" s="307"/>
      <c r="G59" s="581"/>
      <c r="H59" s="582"/>
      <c r="I59" s="596"/>
      <c r="J59" s="581"/>
      <c r="K59" s="582"/>
      <c r="L59" s="582"/>
      <c r="M59" s="304"/>
      <c r="N59" s="99"/>
      <c r="O59" s="99"/>
      <c r="P59" s="99"/>
      <c r="Q59" s="99"/>
    </row>
    <row r="60" spans="1:17" x14ac:dyDescent="0.25">
      <c r="A60" s="308" t="s">
        <v>13</v>
      </c>
      <c r="B60" s="309"/>
      <c r="C60" s="161">
        <f>C54+C57</f>
        <v>0</v>
      </c>
      <c r="D60" s="584">
        <f>D54+D57</f>
        <v>0</v>
      </c>
      <c r="E60" s="585"/>
      <c r="F60" s="586"/>
      <c r="G60" s="584">
        <f>C60+D60</f>
        <v>0</v>
      </c>
      <c r="H60" s="585"/>
      <c r="I60" s="586"/>
      <c r="J60" s="600"/>
      <c r="K60" s="601"/>
      <c r="L60" s="601"/>
      <c r="M60" s="310"/>
      <c r="N60" s="311"/>
      <c r="O60" s="311"/>
      <c r="P60" s="311"/>
      <c r="Q60" s="311"/>
    </row>
    <row r="61" spans="1:17" ht="14.4" thickBot="1" x14ac:dyDescent="0.3">
      <c r="A61" s="312" t="s">
        <v>111</v>
      </c>
      <c r="B61" s="313"/>
      <c r="C61" s="162">
        <f>IF(G60&lt;&gt;0,C60/G60,0%)</f>
        <v>0</v>
      </c>
      <c r="D61" s="587">
        <f>IF(G60&lt;&gt;0,D60/G60,0%)</f>
        <v>0</v>
      </c>
      <c r="E61" s="588"/>
      <c r="F61" s="589"/>
      <c r="G61" s="597"/>
      <c r="H61" s="598"/>
      <c r="I61" s="599"/>
      <c r="J61" s="597"/>
      <c r="K61" s="598"/>
      <c r="L61" s="598"/>
      <c r="M61" s="131"/>
      <c r="N61" s="132"/>
      <c r="O61" s="132"/>
      <c r="P61" s="132"/>
      <c r="Q61" s="132"/>
    </row>
    <row r="62" spans="1:17" ht="14.4" thickTop="1" x14ac:dyDescent="0.25"/>
  </sheetData>
  <sheetProtection algorithmName="SHA-512" hashValue="TJej2qEE86NKB0NgfSehgdzAgHBs62dYQ6N0PG/9Mn82x7CHmsncbrSiEtMkazEz95xf3X/I/hyS3423Y0n12g==" saltValue="NShiVFq8sKw2r5pnflpphQ==" spinCount="100000" sheet="1" objects="1" scenarios="1"/>
  <mergeCells count="41">
    <mergeCell ref="J58:L58"/>
    <mergeCell ref="J59:L59"/>
    <mergeCell ref="J60:L60"/>
    <mergeCell ref="J61:L61"/>
    <mergeCell ref="J52:L53"/>
    <mergeCell ref="D58:F58"/>
    <mergeCell ref="D60:F60"/>
    <mergeCell ref="D61:F61"/>
    <mergeCell ref="G52:I52"/>
    <mergeCell ref="G53:I53"/>
    <mergeCell ref="G54:I54"/>
    <mergeCell ref="G55:I55"/>
    <mergeCell ref="G56:I56"/>
    <mergeCell ref="G57:I57"/>
    <mergeCell ref="G58:I58"/>
    <mergeCell ref="G59:I59"/>
    <mergeCell ref="G60:I60"/>
    <mergeCell ref="G61:I61"/>
    <mergeCell ref="X8:Y8"/>
    <mergeCell ref="D3:E3"/>
    <mergeCell ref="D54:F54"/>
    <mergeCell ref="D55:F55"/>
    <mergeCell ref="D57:F57"/>
    <mergeCell ref="J54:L54"/>
    <mergeCell ref="J55:L55"/>
    <mergeCell ref="J56:L56"/>
    <mergeCell ref="J57:L57"/>
    <mergeCell ref="D44:F44"/>
    <mergeCell ref="D45:F45"/>
    <mergeCell ref="D46:F46"/>
    <mergeCell ref="G42:I42"/>
    <mergeCell ref="G43:I43"/>
    <mergeCell ref="G44:I44"/>
    <mergeCell ref="G45:I45"/>
    <mergeCell ref="G46:I46"/>
    <mergeCell ref="K3:L3"/>
    <mergeCell ref="D41:F41"/>
    <mergeCell ref="D42:F42"/>
    <mergeCell ref="D43:F43"/>
    <mergeCell ref="G41:I41"/>
    <mergeCell ref="E8:W8"/>
  </mergeCells>
  <dataValidations count="1">
    <dataValidation type="list" allowBlank="1" showInputMessage="1" showErrorMessage="1" sqref="D13:D15 D18:D20 D23:D25 D28:D30" xr:uid="{3108C308-C3C3-44BF-BFED-2325B7ACB907}">
      <formula1>$A$34:$A$35</formula1>
    </dataValidation>
  </dataValidations>
  <pageMargins left="0.7" right="0.7" top="0.75" bottom="0.75" header="0.3" footer="0.3"/>
  <pageSetup paperSize="9" scale="41" orientation="portrait" r:id="rId1"/>
  <rowBreaks count="1" manualBreakCount="1">
    <brk id="3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5EE78-532B-4B2D-BF48-696EF233D704}">
  <sheetPr>
    <tabColor theme="9" tint="0.39997558519241921"/>
  </sheetPr>
  <dimension ref="A1:H175"/>
  <sheetViews>
    <sheetView topLeftCell="A161" zoomScaleNormal="100" workbookViewId="0">
      <selection activeCell="E172" sqref="E172"/>
    </sheetView>
  </sheetViews>
  <sheetFormatPr defaultRowHeight="13.8" x14ac:dyDescent="0.25"/>
  <cols>
    <col min="1" max="1" width="31.88671875" style="54" customWidth="1"/>
    <col min="2" max="2" width="14.33203125" style="54" customWidth="1"/>
    <col min="3" max="4" width="14.6640625" style="54" customWidth="1"/>
    <col min="5" max="7" width="13.44140625" style="54" customWidth="1"/>
    <col min="8" max="256" width="9.109375" style="54"/>
    <col min="257" max="257" width="28.33203125" style="54" customWidth="1"/>
    <col min="258" max="258" width="14.33203125" style="54" customWidth="1"/>
    <col min="259" max="260" width="14.6640625" style="54" customWidth="1"/>
    <col min="261" max="263" width="13.44140625" style="54" customWidth="1"/>
    <col min="264" max="512" width="9.109375" style="54"/>
    <col min="513" max="513" width="28.33203125" style="54" customWidth="1"/>
    <col min="514" max="514" width="14.33203125" style="54" customWidth="1"/>
    <col min="515" max="516" width="14.6640625" style="54" customWidth="1"/>
    <col min="517" max="519" width="13.44140625" style="54" customWidth="1"/>
    <col min="520" max="768" width="9.109375" style="54"/>
    <col min="769" max="769" width="28.33203125" style="54" customWidth="1"/>
    <col min="770" max="770" width="14.33203125" style="54" customWidth="1"/>
    <col min="771" max="772" width="14.6640625" style="54" customWidth="1"/>
    <col min="773" max="775" width="13.44140625" style="54" customWidth="1"/>
    <col min="776" max="1024" width="9.109375" style="54"/>
    <col min="1025" max="1025" width="28.33203125" style="54" customWidth="1"/>
    <col min="1026" max="1026" width="14.33203125" style="54" customWidth="1"/>
    <col min="1027" max="1028" width="14.6640625" style="54" customWidth="1"/>
    <col min="1029" max="1031" width="13.44140625" style="54" customWidth="1"/>
    <col min="1032" max="1280" width="9.109375" style="54"/>
    <col min="1281" max="1281" width="28.33203125" style="54" customWidth="1"/>
    <col min="1282" max="1282" width="14.33203125" style="54" customWidth="1"/>
    <col min="1283" max="1284" width="14.6640625" style="54" customWidth="1"/>
    <col min="1285" max="1287" width="13.44140625" style="54" customWidth="1"/>
    <col min="1288" max="1536" width="9.109375" style="54"/>
    <col min="1537" max="1537" width="28.33203125" style="54" customWidth="1"/>
    <col min="1538" max="1538" width="14.33203125" style="54" customWidth="1"/>
    <col min="1539" max="1540" width="14.6640625" style="54" customWidth="1"/>
    <col min="1541" max="1543" width="13.44140625" style="54" customWidth="1"/>
    <col min="1544" max="1792" width="9.109375" style="54"/>
    <col min="1793" max="1793" width="28.33203125" style="54" customWidth="1"/>
    <col min="1794" max="1794" width="14.33203125" style="54" customWidth="1"/>
    <col min="1795" max="1796" width="14.6640625" style="54" customWidth="1"/>
    <col min="1797" max="1799" width="13.44140625" style="54" customWidth="1"/>
    <col min="1800" max="2048" width="9.109375" style="54"/>
    <col min="2049" max="2049" width="28.33203125" style="54" customWidth="1"/>
    <col min="2050" max="2050" width="14.33203125" style="54" customWidth="1"/>
    <col min="2051" max="2052" width="14.6640625" style="54" customWidth="1"/>
    <col min="2053" max="2055" width="13.44140625" style="54" customWidth="1"/>
    <col min="2056" max="2304" width="9.109375" style="54"/>
    <col min="2305" max="2305" width="28.33203125" style="54" customWidth="1"/>
    <col min="2306" max="2306" width="14.33203125" style="54" customWidth="1"/>
    <col min="2307" max="2308" width="14.6640625" style="54" customWidth="1"/>
    <col min="2309" max="2311" width="13.44140625" style="54" customWidth="1"/>
    <col min="2312" max="2560" width="9.109375" style="54"/>
    <col min="2561" max="2561" width="28.33203125" style="54" customWidth="1"/>
    <col min="2562" max="2562" width="14.33203125" style="54" customWidth="1"/>
    <col min="2563" max="2564" width="14.6640625" style="54" customWidth="1"/>
    <col min="2565" max="2567" width="13.44140625" style="54" customWidth="1"/>
    <col min="2568" max="2816" width="9.109375" style="54"/>
    <col min="2817" max="2817" width="28.33203125" style="54" customWidth="1"/>
    <col min="2818" max="2818" width="14.33203125" style="54" customWidth="1"/>
    <col min="2819" max="2820" width="14.6640625" style="54" customWidth="1"/>
    <col min="2821" max="2823" width="13.44140625" style="54" customWidth="1"/>
    <col min="2824" max="3072" width="9.109375" style="54"/>
    <col min="3073" max="3073" width="28.33203125" style="54" customWidth="1"/>
    <col min="3074" max="3074" width="14.33203125" style="54" customWidth="1"/>
    <col min="3075" max="3076" width="14.6640625" style="54" customWidth="1"/>
    <col min="3077" max="3079" width="13.44140625" style="54" customWidth="1"/>
    <col min="3080" max="3328" width="9.109375" style="54"/>
    <col min="3329" max="3329" width="28.33203125" style="54" customWidth="1"/>
    <col min="3330" max="3330" width="14.33203125" style="54" customWidth="1"/>
    <col min="3331" max="3332" width="14.6640625" style="54" customWidth="1"/>
    <col min="3333" max="3335" width="13.44140625" style="54" customWidth="1"/>
    <col min="3336" max="3584" width="9.109375" style="54"/>
    <col min="3585" max="3585" width="28.33203125" style="54" customWidth="1"/>
    <col min="3586" max="3586" width="14.33203125" style="54" customWidth="1"/>
    <col min="3587" max="3588" width="14.6640625" style="54" customWidth="1"/>
    <col min="3589" max="3591" width="13.44140625" style="54" customWidth="1"/>
    <col min="3592" max="3840" width="9.109375" style="54"/>
    <col min="3841" max="3841" width="28.33203125" style="54" customWidth="1"/>
    <col min="3842" max="3842" width="14.33203125" style="54" customWidth="1"/>
    <col min="3843" max="3844" width="14.6640625" style="54" customWidth="1"/>
    <col min="3845" max="3847" width="13.44140625" style="54" customWidth="1"/>
    <col min="3848" max="4096" width="9.109375" style="54"/>
    <col min="4097" max="4097" width="28.33203125" style="54" customWidth="1"/>
    <col min="4098" max="4098" width="14.33203125" style="54" customWidth="1"/>
    <col min="4099" max="4100" width="14.6640625" style="54" customWidth="1"/>
    <col min="4101" max="4103" width="13.44140625" style="54" customWidth="1"/>
    <col min="4104" max="4352" width="9.109375" style="54"/>
    <col min="4353" max="4353" width="28.33203125" style="54" customWidth="1"/>
    <col min="4354" max="4354" width="14.33203125" style="54" customWidth="1"/>
    <col min="4355" max="4356" width="14.6640625" style="54" customWidth="1"/>
    <col min="4357" max="4359" width="13.44140625" style="54" customWidth="1"/>
    <col min="4360" max="4608" width="9.109375" style="54"/>
    <col min="4609" max="4609" width="28.33203125" style="54" customWidth="1"/>
    <col min="4610" max="4610" width="14.33203125" style="54" customWidth="1"/>
    <col min="4611" max="4612" width="14.6640625" style="54" customWidth="1"/>
    <col min="4613" max="4615" width="13.44140625" style="54" customWidth="1"/>
    <col min="4616" max="4864" width="9.109375" style="54"/>
    <col min="4865" max="4865" width="28.33203125" style="54" customWidth="1"/>
    <col min="4866" max="4866" width="14.33203125" style="54" customWidth="1"/>
    <col min="4867" max="4868" width="14.6640625" style="54" customWidth="1"/>
    <col min="4869" max="4871" width="13.44140625" style="54" customWidth="1"/>
    <col min="4872" max="5120" width="9.109375" style="54"/>
    <col min="5121" max="5121" width="28.33203125" style="54" customWidth="1"/>
    <col min="5122" max="5122" width="14.33203125" style="54" customWidth="1"/>
    <col min="5123" max="5124" width="14.6640625" style="54" customWidth="1"/>
    <col min="5125" max="5127" width="13.44140625" style="54" customWidth="1"/>
    <col min="5128" max="5376" width="9.109375" style="54"/>
    <col min="5377" max="5377" width="28.33203125" style="54" customWidth="1"/>
    <col min="5378" max="5378" width="14.33203125" style="54" customWidth="1"/>
    <col min="5379" max="5380" width="14.6640625" style="54" customWidth="1"/>
    <col min="5381" max="5383" width="13.44140625" style="54" customWidth="1"/>
    <col min="5384" max="5632" width="9.109375" style="54"/>
    <col min="5633" max="5633" width="28.33203125" style="54" customWidth="1"/>
    <col min="5634" max="5634" width="14.33203125" style="54" customWidth="1"/>
    <col min="5635" max="5636" width="14.6640625" style="54" customWidth="1"/>
    <col min="5637" max="5639" width="13.44140625" style="54" customWidth="1"/>
    <col min="5640" max="5888" width="9.109375" style="54"/>
    <col min="5889" max="5889" width="28.33203125" style="54" customWidth="1"/>
    <col min="5890" max="5890" width="14.33203125" style="54" customWidth="1"/>
    <col min="5891" max="5892" width="14.6640625" style="54" customWidth="1"/>
    <col min="5893" max="5895" width="13.44140625" style="54" customWidth="1"/>
    <col min="5896" max="6144" width="9.109375" style="54"/>
    <col min="6145" max="6145" width="28.33203125" style="54" customWidth="1"/>
    <col min="6146" max="6146" width="14.33203125" style="54" customWidth="1"/>
    <col min="6147" max="6148" width="14.6640625" style="54" customWidth="1"/>
    <col min="6149" max="6151" width="13.44140625" style="54" customWidth="1"/>
    <col min="6152" max="6400" width="9.109375" style="54"/>
    <col min="6401" max="6401" width="28.33203125" style="54" customWidth="1"/>
    <col min="6402" max="6402" width="14.33203125" style="54" customWidth="1"/>
    <col min="6403" max="6404" width="14.6640625" style="54" customWidth="1"/>
    <col min="6405" max="6407" width="13.44140625" style="54" customWidth="1"/>
    <col min="6408" max="6656" width="9.109375" style="54"/>
    <col min="6657" max="6657" width="28.33203125" style="54" customWidth="1"/>
    <col min="6658" max="6658" width="14.33203125" style="54" customWidth="1"/>
    <col min="6659" max="6660" width="14.6640625" style="54" customWidth="1"/>
    <col min="6661" max="6663" width="13.44140625" style="54" customWidth="1"/>
    <col min="6664" max="6912" width="9.109375" style="54"/>
    <col min="6913" max="6913" width="28.33203125" style="54" customWidth="1"/>
    <col min="6914" max="6914" width="14.33203125" style="54" customWidth="1"/>
    <col min="6915" max="6916" width="14.6640625" style="54" customWidth="1"/>
    <col min="6917" max="6919" width="13.44140625" style="54" customWidth="1"/>
    <col min="6920" max="7168" width="9.109375" style="54"/>
    <col min="7169" max="7169" width="28.33203125" style="54" customWidth="1"/>
    <col min="7170" max="7170" width="14.33203125" style="54" customWidth="1"/>
    <col min="7171" max="7172" width="14.6640625" style="54" customWidth="1"/>
    <col min="7173" max="7175" width="13.44140625" style="54" customWidth="1"/>
    <col min="7176" max="7424" width="9.109375" style="54"/>
    <col min="7425" max="7425" width="28.33203125" style="54" customWidth="1"/>
    <col min="7426" max="7426" width="14.33203125" style="54" customWidth="1"/>
    <col min="7427" max="7428" width="14.6640625" style="54" customWidth="1"/>
    <col min="7429" max="7431" width="13.44140625" style="54" customWidth="1"/>
    <col min="7432" max="7680" width="9.109375" style="54"/>
    <col min="7681" max="7681" width="28.33203125" style="54" customWidth="1"/>
    <col min="7682" max="7682" width="14.33203125" style="54" customWidth="1"/>
    <col min="7683" max="7684" width="14.6640625" style="54" customWidth="1"/>
    <col min="7685" max="7687" width="13.44140625" style="54" customWidth="1"/>
    <col min="7688" max="7936" width="9.109375" style="54"/>
    <col min="7937" max="7937" width="28.33203125" style="54" customWidth="1"/>
    <col min="7938" max="7938" width="14.33203125" style="54" customWidth="1"/>
    <col min="7939" max="7940" width="14.6640625" style="54" customWidth="1"/>
    <col min="7941" max="7943" width="13.44140625" style="54" customWidth="1"/>
    <col min="7944" max="8192" width="9.109375" style="54"/>
    <col min="8193" max="8193" width="28.33203125" style="54" customWidth="1"/>
    <col min="8194" max="8194" width="14.33203125" style="54" customWidth="1"/>
    <col min="8195" max="8196" width="14.6640625" style="54" customWidth="1"/>
    <col min="8197" max="8199" width="13.44140625" style="54" customWidth="1"/>
    <col min="8200" max="8448" width="9.109375" style="54"/>
    <col min="8449" max="8449" width="28.33203125" style="54" customWidth="1"/>
    <col min="8450" max="8450" width="14.33203125" style="54" customWidth="1"/>
    <col min="8451" max="8452" width="14.6640625" style="54" customWidth="1"/>
    <col min="8453" max="8455" width="13.44140625" style="54" customWidth="1"/>
    <col min="8456" max="8704" width="9.109375" style="54"/>
    <col min="8705" max="8705" width="28.33203125" style="54" customWidth="1"/>
    <col min="8706" max="8706" width="14.33203125" style="54" customWidth="1"/>
    <col min="8707" max="8708" width="14.6640625" style="54" customWidth="1"/>
    <col min="8709" max="8711" width="13.44140625" style="54" customWidth="1"/>
    <col min="8712" max="8960" width="9.109375" style="54"/>
    <col min="8961" max="8961" width="28.33203125" style="54" customWidth="1"/>
    <col min="8962" max="8962" width="14.33203125" style="54" customWidth="1"/>
    <col min="8963" max="8964" width="14.6640625" style="54" customWidth="1"/>
    <col min="8965" max="8967" width="13.44140625" style="54" customWidth="1"/>
    <col min="8968" max="9216" width="9.109375" style="54"/>
    <col min="9217" max="9217" width="28.33203125" style="54" customWidth="1"/>
    <col min="9218" max="9218" width="14.33203125" style="54" customWidth="1"/>
    <col min="9219" max="9220" width="14.6640625" style="54" customWidth="1"/>
    <col min="9221" max="9223" width="13.44140625" style="54" customWidth="1"/>
    <col min="9224" max="9472" width="9.109375" style="54"/>
    <col min="9473" max="9473" width="28.33203125" style="54" customWidth="1"/>
    <col min="9474" max="9474" width="14.33203125" style="54" customWidth="1"/>
    <col min="9475" max="9476" width="14.6640625" style="54" customWidth="1"/>
    <col min="9477" max="9479" width="13.44140625" style="54" customWidth="1"/>
    <col min="9480" max="9728" width="9.109375" style="54"/>
    <col min="9729" max="9729" width="28.33203125" style="54" customWidth="1"/>
    <col min="9730" max="9730" width="14.33203125" style="54" customWidth="1"/>
    <col min="9731" max="9732" width="14.6640625" style="54" customWidth="1"/>
    <col min="9733" max="9735" width="13.44140625" style="54" customWidth="1"/>
    <col min="9736" max="9984" width="9.109375" style="54"/>
    <col min="9985" max="9985" width="28.33203125" style="54" customWidth="1"/>
    <col min="9986" max="9986" width="14.33203125" style="54" customWidth="1"/>
    <col min="9987" max="9988" width="14.6640625" style="54" customWidth="1"/>
    <col min="9989" max="9991" width="13.44140625" style="54" customWidth="1"/>
    <col min="9992" max="10240" width="9.109375" style="54"/>
    <col min="10241" max="10241" width="28.33203125" style="54" customWidth="1"/>
    <col min="10242" max="10242" width="14.33203125" style="54" customWidth="1"/>
    <col min="10243" max="10244" width="14.6640625" style="54" customWidth="1"/>
    <col min="10245" max="10247" width="13.44140625" style="54" customWidth="1"/>
    <col min="10248" max="10496" width="9.109375" style="54"/>
    <col min="10497" max="10497" width="28.33203125" style="54" customWidth="1"/>
    <col min="10498" max="10498" width="14.33203125" style="54" customWidth="1"/>
    <col min="10499" max="10500" width="14.6640625" style="54" customWidth="1"/>
    <col min="10501" max="10503" width="13.44140625" style="54" customWidth="1"/>
    <col min="10504" max="10752" width="9.109375" style="54"/>
    <col min="10753" max="10753" width="28.33203125" style="54" customWidth="1"/>
    <col min="10754" max="10754" width="14.33203125" style="54" customWidth="1"/>
    <col min="10755" max="10756" width="14.6640625" style="54" customWidth="1"/>
    <col min="10757" max="10759" width="13.44140625" style="54" customWidth="1"/>
    <col min="10760" max="11008" width="9.109375" style="54"/>
    <col min="11009" max="11009" width="28.33203125" style="54" customWidth="1"/>
    <col min="11010" max="11010" width="14.33203125" style="54" customWidth="1"/>
    <col min="11011" max="11012" width="14.6640625" style="54" customWidth="1"/>
    <col min="11013" max="11015" width="13.44140625" style="54" customWidth="1"/>
    <col min="11016" max="11264" width="9.109375" style="54"/>
    <col min="11265" max="11265" width="28.33203125" style="54" customWidth="1"/>
    <col min="11266" max="11266" width="14.33203125" style="54" customWidth="1"/>
    <col min="11267" max="11268" width="14.6640625" style="54" customWidth="1"/>
    <col min="11269" max="11271" width="13.44140625" style="54" customWidth="1"/>
    <col min="11272" max="11520" width="9.109375" style="54"/>
    <col min="11521" max="11521" width="28.33203125" style="54" customWidth="1"/>
    <col min="11522" max="11522" width="14.33203125" style="54" customWidth="1"/>
    <col min="11523" max="11524" width="14.6640625" style="54" customWidth="1"/>
    <col min="11525" max="11527" width="13.44140625" style="54" customWidth="1"/>
    <col min="11528" max="11776" width="9.109375" style="54"/>
    <col min="11777" max="11777" width="28.33203125" style="54" customWidth="1"/>
    <col min="11778" max="11778" width="14.33203125" style="54" customWidth="1"/>
    <col min="11779" max="11780" width="14.6640625" style="54" customWidth="1"/>
    <col min="11781" max="11783" width="13.44140625" style="54" customWidth="1"/>
    <col min="11784" max="12032" width="9.109375" style="54"/>
    <col min="12033" max="12033" width="28.33203125" style="54" customWidth="1"/>
    <col min="12034" max="12034" width="14.33203125" style="54" customWidth="1"/>
    <col min="12035" max="12036" width="14.6640625" style="54" customWidth="1"/>
    <col min="12037" max="12039" width="13.44140625" style="54" customWidth="1"/>
    <col min="12040" max="12288" width="9.109375" style="54"/>
    <col min="12289" max="12289" width="28.33203125" style="54" customWidth="1"/>
    <col min="12290" max="12290" width="14.33203125" style="54" customWidth="1"/>
    <col min="12291" max="12292" width="14.6640625" style="54" customWidth="1"/>
    <col min="12293" max="12295" width="13.44140625" style="54" customWidth="1"/>
    <col min="12296" max="12544" width="9.109375" style="54"/>
    <col min="12545" max="12545" width="28.33203125" style="54" customWidth="1"/>
    <col min="12546" max="12546" width="14.33203125" style="54" customWidth="1"/>
    <col min="12547" max="12548" width="14.6640625" style="54" customWidth="1"/>
    <col min="12549" max="12551" width="13.44140625" style="54" customWidth="1"/>
    <col min="12552" max="12800" width="9.109375" style="54"/>
    <col min="12801" max="12801" width="28.33203125" style="54" customWidth="1"/>
    <col min="12802" max="12802" width="14.33203125" style="54" customWidth="1"/>
    <col min="12803" max="12804" width="14.6640625" style="54" customWidth="1"/>
    <col min="12805" max="12807" width="13.44140625" style="54" customWidth="1"/>
    <col min="12808" max="13056" width="9.109375" style="54"/>
    <col min="13057" max="13057" width="28.33203125" style="54" customWidth="1"/>
    <col min="13058" max="13058" width="14.33203125" style="54" customWidth="1"/>
    <col min="13059" max="13060" width="14.6640625" style="54" customWidth="1"/>
    <col min="13061" max="13063" width="13.44140625" style="54" customWidth="1"/>
    <col min="13064" max="13312" width="9.109375" style="54"/>
    <col min="13313" max="13313" width="28.33203125" style="54" customWidth="1"/>
    <col min="13314" max="13314" width="14.33203125" style="54" customWidth="1"/>
    <col min="13315" max="13316" width="14.6640625" style="54" customWidth="1"/>
    <col min="13317" max="13319" width="13.44140625" style="54" customWidth="1"/>
    <col min="13320" max="13568" width="9.109375" style="54"/>
    <col min="13569" max="13569" width="28.33203125" style="54" customWidth="1"/>
    <col min="13570" max="13570" width="14.33203125" style="54" customWidth="1"/>
    <col min="13571" max="13572" width="14.6640625" style="54" customWidth="1"/>
    <col min="13573" max="13575" width="13.44140625" style="54" customWidth="1"/>
    <col min="13576" max="13824" width="9.109375" style="54"/>
    <col min="13825" max="13825" width="28.33203125" style="54" customWidth="1"/>
    <col min="13826" max="13826" width="14.33203125" style="54" customWidth="1"/>
    <col min="13827" max="13828" width="14.6640625" style="54" customWidth="1"/>
    <col min="13829" max="13831" width="13.44140625" style="54" customWidth="1"/>
    <col min="13832" max="14080" width="9.109375" style="54"/>
    <col min="14081" max="14081" width="28.33203125" style="54" customWidth="1"/>
    <col min="14082" max="14082" width="14.33203125" style="54" customWidth="1"/>
    <col min="14083" max="14084" width="14.6640625" style="54" customWidth="1"/>
    <col min="14085" max="14087" width="13.44140625" style="54" customWidth="1"/>
    <col min="14088" max="14336" width="9.109375" style="54"/>
    <col min="14337" max="14337" width="28.33203125" style="54" customWidth="1"/>
    <col min="14338" max="14338" width="14.33203125" style="54" customWidth="1"/>
    <col min="14339" max="14340" width="14.6640625" style="54" customWidth="1"/>
    <col min="14341" max="14343" width="13.44140625" style="54" customWidth="1"/>
    <col min="14344" max="14592" width="9.109375" style="54"/>
    <col min="14593" max="14593" width="28.33203125" style="54" customWidth="1"/>
    <col min="14594" max="14594" width="14.33203125" style="54" customWidth="1"/>
    <col min="14595" max="14596" width="14.6640625" style="54" customWidth="1"/>
    <col min="14597" max="14599" width="13.44140625" style="54" customWidth="1"/>
    <col min="14600" max="14848" width="9.109375" style="54"/>
    <col min="14849" max="14849" width="28.33203125" style="54" customWidth="1"/>
    <col min="14850" max="14850" width="14.33203125" style="54" customWidth="1"/>
    <col min="14851" max="14852" width="14.6640625" style="54" customWidth="1"/>
    <col min="14853" max="14855" width="13.44140625" style="54" customWidth="1"/>
    <col min="14856" max="15104" width="9.109375" style="54"/>
    <col min="15105" max="15105" width="28.33203125" style="54" customWidth="1"/>
    <col min="15106" max="15106" width="14.33203125" style="54" customWidth="1"/>
    <col min="15107" max="15108" width="14.6640625" style="54" customWidth="1"/>
    <col min="15109" max="15111" width="13.44140625" style="54" customWidth="1"/>
    <col min="15112" max="15360" width="9.109375" style="54"/>
    <col min="15361" max="15361" width="28.33203125" style="54" customWidth="1"/>
    <col min="15362" max="15362" width="14.33203125" style="54" customWidth="1"/>
    <col min="15363" max="15364" width="14.6640625" style="54" customWidth="1"/>
    <col min="15365" max="15367" width="13.44140625" style="54" customWidth="1"/>
    <col min="15368" max="15616" width="9.109375" style="54"/>
    <col min="15617" max="15617" width="28.33203125" style="54" customWidth="1"/>
    <col min="15618" max="15618" width="14.33203125" style="54" customWidth="1"/>
    <col min="15619" max="15620" width="14.6640625" style="54" customWidth="1"/>
    <col min="15621" max="15623" width="13.44140625" style="54" customWidth="1"/>
    <col min="15624" max="15872" width="9.109375" style="54"/>
    <col min="15873" max="15873" width="28.33203125" style="54" customWidth="1"/>
    <col min="15874" max="15874" width="14.33203125" style="54" customWidth="1"/>
    <col min="15875" max="15876" width="14.6640625" style="54" customWidth="1"/>
    <col min="15877" max="15879" width="13.44140625" style="54" customWidth="1"/>
    <col min="15880" max="16128" width="9.109375" style="54"/>
    <col min="16129" max="16129" width="28.33203125" style="54" customWidth="1"/>
    <col min="16130" max="16130" width="14.33203125" style="54" customWidth="1"/>
    <col min="16131" max="16132" width="14.6640625" style="54" customWidth="1"/>
    <col min="16133" max="16135" width="13.44140625" style="54" customWidth="1"/>
    <col min="16136" max="16384" width="9.109375" style="54"/>
  </cols>
  <sheetData>
    <row r="1" spans="1:6" ht="15.6" x14ac:dyDescent="0.3">
      <c r="A1" s="1" t="s">
        <v>116</v>
      </c>
    </row>
    <row r="2" spans="1:6" ht="12.6" customHeight="1" x14ac:dyDescent="0.25">
      <c r="A2" s="420" t="s">
        <v>117</v>
      </c>
    </row>
    <row r="3" spans="1:6" ht="12.6" customHeight="1" thickBot="1" x14ac:dyDescent="0.3">
      <c r="A3" s="420"/>
    </row>
    <row r="4" spans="1:6" ht="25.5" customHeight="1" thickBot="1" x14ac:dyDescent="0.3">
      <c r="A4" s="421" t="s">
        <v>118</v>
      </c>
      <c r="B4" s="66" t="s">
        <v>119</v>
      </c>
      <c r="C4" s="34" t="s">
        <v>119</v>
      </c>
      <c r="D4" s="34" t="s">
        <v>120</v>
      </c>
      <c r="E4" s="34" t="s">
        <v>121</v>
      </c>
      <c r="F4" s="101" t="s">
        <v>277</v>
      </c>
    </row>
    <row r="5" spans="1:6" ht="12.75" customHeight="1" x14ac:dyDescent="0.25">
      <c r="A5" s="420"/>
      <c r="B5" s="25" t="str">
        <f>IF(AND(B4=""),("Inserire dimensione impresa"),"")</f>
        <v/>
      </c>
    </row>
    <row r="6" spans="1:6" ht="12.75" customHeight="1" x14ac:dyDescent="0.25">
      <c r="A6" s="420"/>
    </row>
    <row r="7" spans="1:6" x14ac:dyDescent="0.25">
      <c r="A7" s="4" t="s">
        <v>122</v>
      </c>
      <c r="B7" s="4" t="s">
        <v>123</v>
      </c>
    </row>
    <row r="8" spans="1:6" x14ac:dyDescent="0.25">
      <c r="A8" s="2" t="s">
        <v>124</v>
      </c>
      <c r="B8" s="4"/>
    </row>
    <row r="9" spans="1:6" ht="14.4" thickBot="1" x14ac:dyDescent="0.3"/>
    <row r="10" spans="1:6" s="247" customFormat="1" ht="53.25" customHeight="1" thickTop="1" x14ac:dyDescent="0.3">
      <c r="A10" s="422"/>
      <c r="B10" s="18" t="s">
        <v>45</v>
      </c>
      <c r="C10" s="18" t="s">
        <v>125</v>
      </c>
      <c r="D10" s="18" t="s">
        <v>126</v>
      </c>
      <c r="E10" s="19" t="s">
        <v>127</v>
      </c>
    </row>
    <row r="11" spans="1:6" x14ac:dyDescent="0.25">
      <c r="A11" s="62" t="s">
        <v>14</v>
      </c>
      <c r="B11" s="63">
        <f>' Tabelle personale'!C99</f>
        <v>0</v>
      </c>
      <c r="C11" s="423">
        <v>75</v>
      </c>
      <c r="D11" s="64">
        <f>' Tabelle personale'!D99</f>
        <v>0</v>
      </c>
      <c r="E11" s="65">
        <f>C11*D11</f>
        <v>0</v>
      </c>
    </row>
    <row r="12" spans="1:6" x14ac:dyDescent="0.25">
      <c r="A12" s="62" t="s">
        <v>15</v>
      </c>
      <c r="B12" s="63">
        <f>' Tabelle personale'!C100</f>
        <v>0</v>
      </c>
      <c r="C12" s="423">
        <v>43</v>
      </c>
      <c r="D12" s="64">
        <f>' Tabelle personale'!D100</f>
        <v>0</v>
      </c>
      <c r="E12" s="65">
        <f t="shared" ref="E12:E14" si="0">C12*D12</f>
        <v>0</v>
      </c>
    </row>
    <row r="13" spans="1:6" x14ac:dyDescent="0.25">
      <c r="A13" s="62" t="s">
        <v>128</v>
      </c>
      <c r="B13" s="63">
        <f>' Tabelle personale'!C101</f>
        <v>0</v>
      </c>
      <c r="C13" s="423">
        <v>27</v>
      </c>
      <c r="D13" s="64">
        <f>' Tabelle personale'!D101</f>
        <v>0</v>
      </c>
      <c r="E13" s="65">
        <f t="shared" si="0"/>
        <v>0</v>
      </c>
    </row>
    <row r="14" spans="1:6" x14ac:dyDescent="0.25">
      <c r="A14" s="62" t="s">
        <v>17</v>
      </c>
      <c r="B14" s="63">
        <f>' Tabelle personale'!C102</f>
        <v>0</v>
      </c>
      <c r="C14" s="423">
        <v>27</v>
      </c>
      <c r="D14" s="64">
        <f>' Tabelle personale'!D102</f>
        <v>0</v>
      </c>
      <c r="E14" s="65">
        <f t="shared" si="0"/>
        <v>0</v>
      </c>
    </row>
    <row r="15" spans="1:6" ht="14.4" thickBot="1" x14ac:dyDescent="0.3">
      <c r="A15" s="35" t="s">
        <v>129</v>
      </c>
      <c r="B15" s="22">
        <f>SUM(B11:B14)</f>
        <v>0</v>
      </c>
      <c r="C15" s="36"/>
      <c r="D15" s="23">
        <f>SUM(D11:D14)</f>
        <v>0</v>
      </c>
      <c r="E15" s="37">
        <f>SUM(E11:E14)</f>
        <v>0</v>
      </c>
    </row>
    <row r="16" spans="1:6" ht="14.4" thickTop="1" x14ac:dyDescent="0.25"/>
    <row r="18" s="54" customFormat="1" hidden="1" x14ac:dyDescent="0.25"/>
    <row r="19" s="54" customFormat="1" hidden="1" x14ac:dyDescent="0.25"/>
    <row r="20" s="54" customFormat="1" hidden="1" x14ac:dyDescent="0.25"/>
    <row r="21" s="54" customFormat="1" hidden="1" x14ac:dyDescent="0.25"/>
    <row r="22" s="54" customFormat="1" hidden="1" x14ac:dyDescent="0.25"/>
    <row r="23" s="54" customFormat="1" hidden="1" x14ac:dyDescent="0.25"/>
    <row r="24" s="54" customFormat="1" hidden="1" x14ac:dyDescent="0.25"/>
    <row r="25" s="54" customFormat="1" hidden="1" x14ac:dyDescent="0.25"/>
    <row r="26" s="54" customFormat="1" hidden="1" x14ac:dyDescent="0.25"/>
    <row r="27" s="54" customFormat="1" hidden="1" x14ac:dyDescent="0.25"/>
    <row r="28" s="54" customFormat="1" hidden="1" x14ac:dyDescent="0.25"/>
    <row r="29" s="54" customFormat="1" hidden="1" x14ac:dyDescent="0.25"/>
    <row r="30" s="54" customFormat="1" hidden="1" x14ac:dyDescent="0.25"/>
    <row r="31" s="54" customFormat="1" hidden="1" x14ac:dyDescent="0.25"/>
    <row r="32" s="54" customFormat="1" hidden="1" x14ac:dyDescent="0.25"/>
    <row r="33" spans="1:8" hidden="1" x14ac:dyDescent="0.25"/>
    <row r="34" spans="1:8" hidden="1" x14ac:dyDescent="0.25"/>
    <row r="36" spans="1:8" x14ac:dyDescent="0.25">
      <c r="A36" s="4" t="s">
        <v>130</v>
      </c>
      <c r="B36" s="4" t="s">
        <v>131</v>
      </c>
    </row>
    <row r="37" spans="1:8" x14ac:dyDescent="0.25">
      <c r="A37" s="2" t="s">
        <v>132</v>
      </c>
    </row>
    <row r="38" spans="1:8" ht="14.4" thickBot="1" x14ac:dyDescent="0.3">
      <c r="A38" s="2"/>
      <c r="H38" s="424"/>
    </row>
    <row r="39" spans="1:8" s="425" customFormat="1" ht="53.25" customHeight="1" thickTop="1" x14ac:dyDescent="0.3">
      <c r="A39" s="624" t="s">
        <v>133</v>
      </c>
      <c r="B39" s="567"/>
      <c r="C39" s="18" t="s">
        <v>134</v>
      </c>
      <c r="D39" s="18" t="s">
        <v>263</v>
      </c>
      <c r="E39" s="18" t="s">
        <v>136</v>
      </c>
      <c r="F39" s="19" t="s">
        <v>137</v>
      </c>
    </row>
    <row r="40" spans="1:8" ht="27.75" customHeight="1" x14ac:dyDescent="0.25">
      <c r="A40" s="612"/>
      <c r="B40" s="613"/>
      <c r="C40" s="67"/>
      <c r="D40" s="68"/>
      <c r="E40" s="68"/>
      <c r="F40" s="69">
        <f>IF(D40&lt;&gt;0,C40*E40/D40,0)</f>
        <v>0</v>
      </c>
      <c r="G40" s="17" t="s">
        <v>31</v>
      </c>
    </row>
    <row r="41" spans="1:8" ht="27.75" customHeight="1" x14ac:dyDescent="0.25">
      <c r="A41" s="612"/>
      <c r="B41" s="613"/>
      <c r="C41" s="67"/>
      <c r="D41" s="68"/>
      <c r="E41" s="68"/>
      <c r="F41" s="69">
        <f t="shared" ref="F41:F49" si="1">IF(D41&lt;&gt;0,C41*E41/D41,0)</f>
        <v>0</v>
      </c>
      <c r="G41" s="17" t="s">
        <v>31</v>
      </c>
    </row>
    <row r="42" spans="1:8" ht="27.75" customHeight="1" x14ac:dyDescent="0.25">
      <c r="A42" s="612"/>
      <c r="B42" s="613"/>
      <c r="C42" s="67"/>
      <c r="D42" s="68"/>
      <c r="E42" s="68"/>
      <c r="F42" s="69">
        <f t="shared" si="1"/>
        <v>0</v>
      </c>
      <c r="G42" s="17" t="s">
        <v>31</v>
      </c>
    </row>
    <row r="43" spans="1:8" ht="27.75" customHeight="1" x14ac:dyDescent="0.25">
      <c r="A43" s="612"/>
      <c r="B43" s="613"/>
      <c r="C43" s="67"/>
      <c r="D43" s="68"/>
      <c r="E43" s="68"/>
      <c r="F43" s="69">
        <f t="shared" si="1"/>
        <v>0</v>
      </c>
      <c r="G43" s="17" t="s">
        <v>31</v>
      </c>
    </row>
    <row r="44" spans="1:8" ht="27.75" customHeight="1" x14ac:dyDescent="0.25">
      <c r="A44" s="612"/>
      <c r="B44" s="613"/>
      <c r="C44" s="67"/>
      <c r="D44" s="68"/>
      <c r="E44" s="68"/>
      <c r="F44" s="69">
        <f t="shared" si="1"/>
        <v>0</v>
      </c>
      <c r="G44" s="17" t="s">
        <v>31</v>
      </c>
    </row>
    <row r="45" spans="1:8" ht="27.75" customHeight="1" x14ac:dyDescent="0.25">
      <c r="A45" s="612"/>
      <c r="B45" s="613"/>
      <c r="C45" s="67"/>
      <c r="D45" s="68"/>
      <c r="E45" s="68"/>
      <c r="F45" s="69">
        <f t="shared" si="1"/>
        <v>0</v>
      </c>
      <c r="G45" s="17" t="s">
        <v>31</v>
      </c>
    </row>
    <row r="46" spans="1:8" ht="27.75" customHeight="1" x14ac:dyDescent="0.25">
      <c r="A46" s="612"/>
      <c r="B46" s="613"/>
      <c r="C46" s="67"/>
      <c r="D46" s="68"/>
      <c r="E46" s="68"/>
      <c r="F46" s="69">
        <f t="shared" si="1"/>
        <v>0</v>
      </c>
      <c r="G46" s="17" t="s">
        <v>31</v>
      </c>
    </row>
    <row r="47" spans="1:8" ht="27.75" customHeight="1" x14ac:dyDescent="0.25">
      <c r="A47" s="612"/>
      <c r="B47" s="613"/>
      <c r="C47" s="67"/>
      <c r="D47" s="68"/>
      <c r="E47" s="68"/>
      <c r="F47" s="69">
        <f t="shared" si="1"/>
        <v>0</v>
      </c>
      <c r="G47" s="17" t="s">
        <v>31</v>
      </c>
    </row>
    <row r="48" spans="1:8" ht="27.75" customHeight="1" x14ac:dyDescent="0.25">
      <c r="A48" s="612"/>
      <c r="B48" s="613"/>
      <c r="C48" s="67"/>
      <c r="D48" s="68"/>
      <c r="E48" s="68"/>
      <c r="F48" s="69">
        <f t="shared" si="1"/>
        <v>0</v>
      </c>
      <c r="G48" s="17" t="s">
        <v>31</v>
      </c>
    </row>
    <row r="49" spans="1:7" ht="27.75" customHeight="1" x14ac:dyDescent="0.25">
      <c r="A49" s="612"/>
      <c r="B49" s="613"/>
      <c r="C49" s="67"/>
      <c r="D49" s="68"/>
      <c r="E49" s="68"/>
      <c r="F49" s="69">
        <f t="shared" si="1"/>
        <v>0</v>
      </c>
      <c r="G49" s="17" t="s">
        <v>31</v>
      </c>
    </row>
    <row r="50" spans="1:7" ht="14.4" thickBot="1" x14ac:dyDescent="0.3">
      <c r="A50" s="614" t="s">
        <v>13</v>
      </c>
      <c r="B50" s="615"/>
      <c r="C50" s="38">
        <f>SUM(C40:C49)</f>
        <v>0</v>
      </c>
      <c r="D50" s="39"/>
      <c r="E50" s="40"/>
      <c r="F50" s="41">
        <f>SUM(F40:F49)</f>
        <v>0</v>
      </c>
      <c r="G50" s="17"/>
    </row>
    <row r="51" spans="1:7" ht="10.5" customHeight="1" thickTop="1" x14ac:dyDescent="0.25">
      <c r="C51" s="426"/>
    </row>
    <row r="52" spans="1:7" x14ac:dyDescent="0.25">
      <c r="B52" s="4"/>
    </row>
    <row r="53" spans="1:7" x14ac:dyDescent="0.25">
      <c r="A53" s="4" t="s">
        <v>138</v>
      </c>
    </row>
    <row r="54" spans="1:7" s="246" customFormat="1" ht="14.4" thickBot="1" x14ac:dyDescent="0.35">
      <c r="A54" s="186" t="s">
        <v>139</v>
      </c>
    </row>
    <row r="55" spans="1:7" s="351" customFormat="1" ht="41.25" customHeight="1" thickTop="1" x14ac:dyDescent="0.3">
      <c r="A55" s="624" t="s">
        <v>140</v>
      </c>
      <c r="B55" s="567"/>
      <c r="C55" s="18" t="s">
        <v>141</v>
      </c>
      <c r="D55" s="625" t="s">
        <v>142</v>
      </c>
      <c r="E55" s="627"/>
      <c r="F55" s="19" t="s">
        <v>134</v>
      </c>
    </row>
    <row r="56" spans="1:7" x14ac:dyDescent="0.25">
      <c r="A56" s="630" t="s">
        <v>181</v>
      </c>
      <c r="B56" s="631"/>
      <c r="C56" s="427"/>
      <c r="D56" s="634"/>
      <c r="E56" s="635"/>
      <c r="F56" s="428"/>
      <c r="G56" s="17" t="s">
        <v>31</v>
      </c>
    </row>
    <row r="57" spans="1:7" ht="27.75" customHeight="1" x14ac:dyDescent="0.25">
      <c r="A57" s="621"/>
      <c r="B57" s="622"/>
      <c r="C57" s="70"/>
      <c r="D57" s="619"/>
      <c r="E57" s="613"/>
      <c r="F57" s="60"/>
      <c r="G57" s="17" t="str">
        <f>IF(AND(A57="",C57&lt;&gt;""),"Inserire nome Università o Organismo di ricerca",(IF(AND(C57="",D57&lt;&gt;""),"Inserire impegno complessivo",IF(AND(D57="",F57&lt;&gt;0),"Inserire elenco attività",""))))</f>
        <v/>
      </c>
    </row>
    <row r="58" spans="1:7" ht="27.75" customHeight="1" x14ac:dyDescent="0.25">
      <c r="A58" s="621"/>
      <c r="B58" s="622"/>
      <c r="C58" s="70"/>
      <c r="D58" s="619"/>
      <c r="E58" s="613"/>
      <c r="F58" s="60"/>
      <c r="G58" s="17" t="str">
        <f t="shared" ref="G58:G69" si="2">IF(AND(A58="",C58&lt;&gt;""),"Inserire nome Università o Organismo di ricerca",(IF(AND(C58="",D58&lt;&gt;""),"Inserire impegno complessivo",IF(AND(D58="",F58&lt;&gt;0),"Inserire elenco attività",""))))</f>
        <v/>
      </c>
    </row>
    <row r="59" spans="1:7" ht="27.75" customHeight="1" x14ac:dyDescent="0.25">
      <c r="A59" s="621"/>
      <c r="B59" s="622"/>
      <c r="C59" s="70"/>
      <c r="D59" s="608"/>
      <c r="E59" s="609"/>
      <c r="F59" s="60"/>
      <c r="G59" s="17" t="str">
        <f t="shared" si="2"/>
        <v/>
      </c>
    </row>
    <row r="60" spans="1:7" ht="27.75" customHeight="1" x14ac:dyDescent="0.25">
      <c r="A60" s="623"/>
      <c r="B60" s="622"/>
      <c r="C60" s="70"/>
      <c r="D60" s="608"/>
      <c r="E60" s="609"/>
      <c r="F60" s="60"/>
      <c r="G60" s="17" t="str">
        <f t="shared" si="2"/>
        <v/>
      </c>
    </row>
    <row r="61" spans="1:7" ht="27.75" customHeight="1" x14ac:dyDescent="0.25">
      <c r="A61" s="623"/>
      <c r="B61" s="622"/>
      <c r="C61" s="70"/>
      <c r="D61" s="619"/>
      <c r="E61" s="613"/>
      <c r="F61" s="60"/>
      <c r="G61" s="17" t="str">
        <f t="shared" si="2"/>
        <v/>
      </c>
    </row>
    <row r="62" spans="1:7" ht="27.75" customHeight="1" x14ac:dyDescent="0.25">
      <c r="A62" s="621"/>
      <c r="B62" s="622"/>
      <c r="C62" s="70"/>
      <c r="D62" s="619"/>
      <c r="E62" s="613"/>
      <c r="F62" s="60"/>
      <c r="G62" s="17" t="str">
        <f t="shared" si="2"/>
        <v/>
      </c>
    </row>
    <row r="63" spans="1:7" x14ac:dyDescent="0.25">
      <c r="A63" s="630" t="s">
        <v>143</v>
      </c>
      <c r="B63" s="631"/>
      <c r="C63" s="427"/>
      <c r="D63" s="632"/>
      <c r="E63" s="633"/>
      <c r="F63" s="429"/>
      <c r="G63" s="17"/>
    </row>
    <row r="64" spans="1:7" ht="27.75" customHeight="1" x14ac:dyDescent="0.25">
      <c r="A64" s="621"/>
      <c r="B64" s="622"/>
      <c r="C64" s="70"/>
      <c r="D64" s="619"/>
      <c r="E64" s="613"/>
      <c r="F64" s="60"/>
      <c r="G64" s="17" t="str">
        <f t="shared" si="2"/>
        <v/>
      </c>
    </row>
    <row r="65" spans="1:7" ht="27.75" customHeight="1" x14ac:dyDescent="0.25">
      <c r="A65" s="621"/>
      <c r="B65" s="622"/>
      <c r="C65" s="70"/>
      <c r="D65" s="608"/>
      <c r="E65" s="609"/>
      <c r="F65" s="60"/>
      <c r="G65" s="17" t="str">
        <f t="shared" si="2"/>
        <v/>
      </c>
    </row>
    <row r="66" spans="1:7" ht="27.75" customHeight="1" x14ac:dyDescent="0.25">
      <c r="A66" s="621"/>
      <c r="B66" s="622"/>
      <c r="C66" s="70"/>
      <c r="D66" s="608"/>
      <c r="E66" s="609"/>
      <c r="F66" s="60"/>
      <c r="G66" s="17" t="str">
        <f t="shared" si="2"/>
        <v/>
      </c>
    </row>
    <row r="67" spans="1:7" ht="27.75" customHeight="1" x14ac:dyDescent="0.25">
      <c r="A67" s="623"/>
      <c r="B67" s="622"/>
      <c r="C67" s="70"/>
      <c r="D67" s="608"/>
      <c r="E67" s="609"/>
      <c r="F67" s="60"/>
      <c r="G67" s="17" t="str">
        <f t="shared" si="2"/>
        <v/>
      </c>
    </row>
    <row r="68" spans="1:7" ht="27.75" customHeight="1" x14ac:dyDescent="0.25">
      <c r="A68" s="623"/>
      <c r="B68" s="622"/>
      <c r="C68" s="70"/>
      <c r="D68" s="619"/>
      <c r="E68" s="613"/>
      <c r="F68" s="60"/>
      <c r="G68" s="17" t="str">
        <f t="shared" si="2"/>
        <v/>
      </c>
    </row>
    <row r="69" spans="1:7" ht="27.75" customHeight="1" x14ac:dyDescent="0.25">
      <c r="A69" s="621"/>
      <c r="B69" s="622"/>
      <c r="C69" s="70"/>
      <c r="D69" s="619"/>
      <c r="E69" s="613"/>
      <c r="F69" s="60"/>
      <c r="G69" s="17" t="str">
        <f t="shared" si="2"/>
        <v/>
      </c>
    </row>
    <row r="70" spans="1:7" ht="14.4" thickBot="1" x14ac:dyDescent="0.3">
      <c r="A70" s="614" t="s">
        <v>13</v>
      </c>
      <c r="B70" s="615"/>
      <c r="C70" s="23">
        <f>SUM(C57:C69)</f>
        <v>0</v>
      </c>
      <c r="D70" s="430"/>
      <c r="E70" s="348"/>
      <c r="F70" s="42">
        <f>SUM(F57:F69)</f>
        <v>0</v>
      </c>
    </row>
    <row r="71" spans="1:7" ht="14.4" thickTop="1" x14ac:dyDescent="0.25">
      <c r="A71" s="2" t="s">
        <v>144</v>
      </c>
    </row>
    <row r="72" spans="1:7" ht="14.25" customHeight="1" x14ac:dyDescent="0.25">
      <c r="A72" s="17" t="str">
        <f>IF(C70&lt;&gt;'Tabelle Attività'!Y31,"Attenzione! Al momento, totale impegno in Tab. 3.3a differente da totale Tab. 2.1. Inserire/correggere dati prima di passare alla successiva tabella","")</f>
        <v/>
      </c>
      <c r="G72" s="431"/>
    </row>
    <row r="73" spans="1:7" x14ac:dyDescent="0.25">
      <c r="A73" s="4" t="s">
        <v>145</v>
      </c>
      <c r="B73" s="432"/>
    </row>
    <row r="74" spans="1:7" x14ac:dyDescent="0.25">
      <c r="A74" s="4"/>
    </row>
    <row r="75" spans="1:7" ht="14.4" thickBot="1" x14ac:dyDescent="0.3">
      <c r="A75" s="186" t="s">
        <v>139</v>
      </c>
    </row>
    <row r="76" spans="1:7" s="247" customFormat="1" ht="42" customHeight="1" thickTop="1" x14ac:dyDescent="0.3">
      <c r="A76" s="624" t="s">
        <v>146</v>
      </c>
      <c r="B76" s="567"/>
      <c r="C76" s="625" t="s">
        <v>140</v>
      </c>
      <c r="D76" s="626"/>
      <c r="E76" s="627"/>
      <c r="F76" s="433" t="s">
        <v>134</v>
      </c>
    </row>
    <row r="77" spans="1:7" ht="23.25" customHeight="1" x14ac:dyDescent="0.25">
      <c r="A77" s="628"/>
      <c r="B77" s="629"/>
      <c r="C77" s="619"/>
      <c r="D77" s="620"/>
      <c r="E77" s="613"/>
      <c r="F77" s="57"/>
      <c r="G77" s="17" t="str">
        <f>IF(AND(A77="",C77&lt;&gt;""),"Inserire descrizione attività",(IF(AND(C77="",F77&lt;&gt;0),"Inserire nome del soggetto","")))</f>
        <v/>
      </c>
    </row>
    <row r="78" spans="1:7" ht="23.25" customHeight="1" x14ac:dyDescent="0.25">
      <c r="A78" s="612"/>
      <c r="B78" s="613"/>
      <c r="C78" s="619"/>
      <c r="D78" s="620"/>
      <c r="E78" s="613"/>
      <c r="F78" s="57"/>
      <c r="G78" s="17" t="str">
        <f t="shared" ref="G78:G84" si="3">IF(AND(A78="",C78&lt;&gt;""),"Inserire descrizione attività",(IF(AND(C78="",F78&lt;&gt;0),"Inserire nome del soggetto","")))</f>
        <v/>
      </c>
    </row>
    <row r="79" spans="1:7" ht="23.25" customHeight="1" x14ac:dyDescent="0.25">
      <c r="A79" s="612"/>
      <c r="B79" s="613"/>
      <c r="C79" s="619"/>
      <c r="D79" s="620"/>
      <c r="E79" s="613"/>
      <c r="F79" s="57"/>
      <c r="G79" s="17" t="str">
        <f t="shared" si="3"/>
        <v/>
      </c>
    </row>
    <row r="80" spans="1:7" ht="23.25" customHeight="1" x14ac:dyDescent="0.25">
      <c r="A80" s="612"/>
      <c r="B80" s="613"/>
      <c r="C80" s="619"/>
      <c r="D80" s="620"/>
      <c r="E80" s="613"/>
      <c r="F80" s="57"/>
      <c r="G80" s="17" t="str">
        <f t="shared" si="3"/>
        <v/>
      </c>
    </row>
    <row r="81" spans="1:7" ht="23.25" customHeight="1" x14ac:dyDescent="0.25">
      <c r="A81" s="612"/>
      <c r="B81" s="613"/>
      <c r="C81" s="619"/>
      <c r="D81" s="620"/>
      <c r="E81" s="613"/>
      <c r="F81" s="57"/>
      <c r="G81" s="17" t="str">
        <f t="shared" si="3"/>
        <v/>
      </c>
    </row>
    <row r="82" spans="1:7" ht="23.25" customHeight="1" x14ac:dyDescent="0.25">
      <c r="A82" s="612"/>
      <c r="B82" s="613"/>
      <c r="C82" s="619"/>
      <c r="D82" s="620"/>
      <c r="E82" s="613"/>
      <c r="F82" s="57"/>
      <c r="G82" s="17" t="str">
        <f t="shared" si="3"/>
        <v/>
      </c>
    </row>
    <row r="83" spans="1:7" ht="23.25" customHeight="1" x14ac:dyDescent="0.25">
      <c r="A83" s="612"/>
      <c r="B83" s="613"/>
      <c r="C83" s="619"/>
      <c r="D83" s="620"/>
      <c r="E83" s="613"/>
      <c r="F83" s="57"/>
      <c r="G83" s="17" t="str">
        <f t="shared" si="3"/>
        <v/>
      </c>
    </row>
    <row r="84" spans="1:7" ht="23.25" customHeight="1" x14ac:dyDescent="0.25">
      <c r="A84" s="612"/>
      <c r="B84" s="613"/>
      <c r="C84" s="619"/>
      <c r="D84" s="620"/>
      <c r="E84" s="613"/>
      <c r="F84" s="57"/>
      <c r="G84" s="17" t="str">
        <f t="shared" si="3"/>
        <v/>
      </c>
    </row>
    <row r="85" spans="1:7" ht="14.4" thickBot="1" x14ac:dyDescent="0.3">
      <c r="A85" s="614" t="s">
        <v>13</v>
      </c>
      <c r="B85" s="615"/>
      <c r="C85" s="434"/>
      <c r="D85" s="419"/>
      <c r="E85" s="21"/>
      <c r="F85" s="43">
        <f>SUM(F77:F84)</f>
        <v>0</v>
      </c>
    </row>
    <row r="86" spans="1:7" ht="15" thickTop="1" thickBot="1" x14ac:dyDescent="0.3"/>
    <row r="87" spans="1:7" ht="39.75" customHeight="1" thickBot="1" x14ac:dyDescent="0.3">
      <c r="A87" s="616" t="s">
        <v>147</v>
      </c>
      <c r="B87" s="616"/>
      <c r="C87" s="616"/>
      <c r="D87" s="616"/>
      <c r="E87" s="66" t="s">
        <v>150</v>
      </c>
      <c r="F87" s="414" t="str">
        <f>IF(AND(E87=""),("Inserire se il Progetto di R&amp;S prevede o meno una collaborazione con un'impresa start-up"),"")</f>
        <v/>
      </c>
    </row>
    <row r="88" spans="1:7" ht="39.75" customHeight="1" thickBot="1" x14ac:dyDescent="0.3">
      <c r="A88" s="616" t="s">
        <v>148</v>
      </c>
      <c r="B88" s="616"/>
      <c r="C88" s="616"/>
      <c r="D88" s="616"/>
      <c r="E88" s="66" t="s">
        <v>150</v>
      </c>
      <c r="F88" s="543" t="str">
        <f>IF(AND(E88=""),("Inserire se il Progetto di R&amp;S prevede o meno l’assunzione a tempo indeterminato di almeno una unità di personale qualificato"),"")</f>
        <v/>
      </c>
    </row>
    <row r="89" spans="1:7" x14ac:dyDescent="0.25">
      <c r="D89" s="34" t="s">
        <v>149</v>
      </c>
      <c r="E89" s="34" t="s">
        <v>150</v>
      </c>
    </row>
    <row r="90" spans="1:7" x14ac:dyDescent="0.25">
      <c r="D90" s="4"/>
    </row>
    <row r="91" spans="1:7" x14ac:dyDescent="0.25">
      <c r="A91" s="4" t="s">
        <v>151</v>
      </c>
      <c r="B91" s="4"/>
      <c r="D91" s="4"/>
    </row>
    <row r="92" spans="1:7" ht="14.4" thickBot="1" x14ac:dyDescent="0.3">
      <c r="A92" s="186" t="s">
        <v>139</v>
      </c>
      <c r="D92" s="2"/>
    </row>
    <row r="93" spans="1:7" ht="27" thickTop="1" x14ac:dyDescent="0.25">
      <c r="A93" s="44" t="s">
        <v>152</v>
      </c>
      <c r="B93" s="367" t="s">
        <v>134</v>
      </c>
      <c r="D93" s="435"/>
      <c r="F93" s="55"/>
    </row>
    <row r="94" spans="1:7" ht="28.5" customHeight="1" x14ac:dyDescent="0.25">
      <c r="A94" s="58"/>
      <c r="B94" s="57"/>
      <c r="C94" s="17" t="str">
        <f>IF(AND(A94="",B94&lt;&gt;0),"Inserire Descrizione bene","")</f>
        <v/>
      </c>
      <c r="D94" s="14"/>
      <c r="E94" s="14"/>
      <c r="F94" s="436"/>
      <c r="G94" s="17" t="s">
        <v>31</v>
      </c>
    </row>
    <row r="95" spans="1:7" ht="28.5" customHeight="1" x14ac:dyDescent="0.25">
      <c r="A95" s="58"/>
      <c r="B95" s="57"/>
      <c r="C95" s="17" t="str">
        <f t="shared" ref="C95:C99" si="4">IF(AND(A95="",B95&lt;&gt;0),"Inserire Descrizione bene","")</f>
        <v/>
      </c>
      <c r="D95" s="14"/>
      <c r="E95" s="14"/>
      <c r="F95" s="436"/>
      <c r="G95" s="17" t="s">
        <v>31</v>
      </c>
    </row>
    <row r="96" spans="1:7" ht="28.5" customHeight="1" x14ac:dyDescent="0.25">
      <c r="A96" s="58"/>
      <c r="B96" s="57"/>
      <c r="C96" s="17" t="str">
        <f t="shared" si="4"/>
        <v/>
      </c>
      <c r="D96" s="14"/>
      <c r="E96" s="14"/>
      <c r="F96" s="436"/>
      <c r="G96" s="17" t="s">
        <v>31</v>
      </c>
    </row>
    <row r="97" spans="1:7" ht="28.5" customHeight="1" x14ac:dyDescent="0.25">
      <c r="A97" s="58"/>
      <c r="B97" s="57"/>
      <c r="C97" s="17" t="str">
        <f t="shared" si="4"/>
        <v/>
      </c>
      <c r="D97" s="14"/>
      <c r="E97" s="14"/>
      <c r="F97" s="436"/>
      <c r="G97" s="17" t="s">
        <v>31</v>
      </c>
    </row>
    <row r="98" spans="1:7" ht="28.5" customHeight="1" x14ac:dyDescent="0.25">
      <c r="A98" s="58"/>
      <c r="B98" s="57"/>
      <c r="C98" s="17" t="str">
        <f t="shared" si="4"/>
        <v/>
      </c>
      <c r="D98" s="14"/>
      <c r="E98" s="14"/>
      <c r="F98" s="436"/>
      <c r="G98" s="17" t="s">
        <v>31</v>
      </c>
    </row>
    <row r="99" spans="1:7" ht="28.5" customHeight="1" x14ac:dyDescent="0.25">
      <c r="A99" s="58"/>
      <c r="B99" s="57"/>
      <c r="C99" s="17" t="str">
        <f t="shared" si="4"/>
        <v/>
      </c>
      <c r="D99" s="14"/>
      <c r="E99" s="14"/>
      <c r="F99" s="436"/>
      <c r="G99" s="17" t="s">
        <v>31</v>
      </c>
    </row>
    <row r="100" spans="1:7" ht="14.4" thickBot="1" x14ac:dyDescent="0.3">
      <c r="A100" s="45" t="s">
        <v>13</v>
      </c>
      <c r="B100" s="43">
        <f>SUM(B94:B99)</f>
        <v>0</v>
      </c>
      <c r="F100" s="56"/>
    </row>
    <row r="101" spans="1:7" ht="14.4" thickTop="1" x14ac:dyDescent="0.25">
      <c r="A101" s="342" t="s">
        <v>153</v>
      </c>
      <c r="D101" s="17"/>
    </row>
    <row r="103" spans="1:7" x14ac:dyDescent="0.25">
      <c r="A103" s="342"/>
    </row>
    <row r="104" spans="1:7" x14ac:dyDescent="0.25">
      <c r="A104" s="4" t="s">
        <v>154</v>
      </c>
    </row>
    <row r="105" spans="1:7" ht="14.4" thickBot="1" x14ac:dyDescent="0.3">
      <c r="A105" s="186" t="s">
        <v>139</v>
      </c>
    </row>
    <row r="106" spans="1:7" ht="27" thickTop="1" x14ac:dyDescent="0.25">
      <c r="A106" s="415" t="s">
        <v>155</v>
      </c>
      <c r="B106" s="19" t="s">
        <v>134</v>
      </c>
    </row>
    <row r="107" spans="1:7" ht="27" customHeight="1" x14ac:dyDescent="0.25">
      <c r="A107" s="59"/>
      <c r="B107" s="60"/>
      <c r="C107" s="17" t="str">
        <f>IF(AND(A107="",B107&lt;&gt;0),"Inserire Descrizione bene","")</f>
        <v/>
      </c>
    </row>
    <row r="108" spans="1:7" ht="27" customHeight="1" x14ac:dyDescent="0.25">
      <c r="A108" s="59"/>
      <c r="B108" s="60"/>
      <c r="C108" s="17" t="str">
        <f t="shared" ref="C108:C114" si="5">IF(AND(A108="",B108&lt;&gt;0),"Inserire Descrizione bene","")</f>
        <v/>
      </c>
    </row>
    <row r="109" spans="1:7" ht="27" customHeight="1" x14ac:dyDescent="0.25">
      <c r="A109" s="59"/>
      <c r="B109" s="60"/>
      <c r="C109" s="17" t="str">
        <f t="shared" si="5"/>
        <v/>
      </c>
    </row>
    <row r="110" spans="1:7" ht="27" customHeight="1" x14ac:dyDescent="0.25">
      <c r="A110" s="59"/>
      <c r="B110" s="60"/>
      <c r="C110" s="17" t="str">
        <f t="shared" si="5"/>
        <v/>
      </c>
    </row>
    <row r="111" spans="1:7" ht="27" customHeight="1" x14ac:dyDescent="0.25">
      <c r="A111" s="59"/>
      <c r="B111" s="60"/>
      <c r="C111" s="17" t="str">
        <f t="shared" si="5"/>
        <v/>
      </c>
    </row>
    <row r="112" spans="1:7" ht="27" customHeight="1" x14ac:dyDescent="0.25">
      <c r="A112" s="59"/>
      <c r="B112" s="60"/>
      <c r="C112" s="17" t="str">
        <f t="shared" si="5"/>
        <v/>
      </c>
    </row>
    <row r="113" spans="1:3" ht="27" customHeight="1" x14ac:dyDescent="0.25">
      <c r="A113" s="59"/>
      <c r="B113" s="60"/>
      <c r="C113" s="17" t="str">
        <f t="shared" si="5"/>
        <v/>
      </c>
    </row>
    <row r="114" spans="1:3" ht="27" customHeight="1" x14ac:dyDescent="0.25">
      <c r="A114" s="59"/>
      <c r="B114" s="60"/>
      <c r="C114" s="17" t="str">
        <f t="shared" si="5"/>
        <v/>
      </c>
    </row>
    <row r="115" spans="1:3" ht="14.4" thickBot="1" x14ac:dyDescent="0.3">
      <c r="A115" s="20" t="s">
        <v>13</v>
      </c>
      <c r="B115" s="42">
        <f>SUM(B107:B114)</f>
        <v>0</v>
      </c>
    </row>
    <row r="116" spans="1:3" ht="14.4" thickTop="1" x14ac:dyDescent="0.25">
      <c r="B116" s="56"/>
    </row>
    <row r="117" spans="1:3" x14ac:dyDescent="0.25">
      <c r="B117" s="56"/>
    </row>
    <row r="118" spans="1:3" x14ac:dyDescent="0.25">
      <c r="A118" s="4" t="s">
        <v>156</v>
      </c>
    </row>
    <row r="119" spans="1:3" ht="14.4" thickBot="1" x14ac:dyDescent="0.3">
      <c r="A119" s="186" t="s">
        <v>139</v>
      </c>
    </row>
    <row r="120" spans="1:3" ht="27" thickTop="1" x14ac:dyDescent="0.25">
      <c r="A120" s="415" t="s">
        <v>157</v>
      </c>
      <c r="B120" s="19" t="s">
        <v>134</v>
      </c>
    </row>
    <row r="121" spans="1:3" ht="28.5" customHeight="1" x14ac:dyDescent="0.25">
      <c r="A121" s="59"/>
      <c r="B121" s="61"/>
      <c r="C121" s="17" t="str">
        <f>IF(AND(A121="",B121&lt;&gt;0),"Inserire Descrizione spesa","")</f>
        <v/>
      </c>
    </row>
    <row r="122" spans="1:3" ht="28.5" customHeight="1" x14ac:dyDescent="0.25">
      <c r="A122" s="59"/>
      <c r="B122" s="61"/>
      <c r="C122" s="17" t="str">
        <f t="shared" ref="C122:C127" si="6">IF(AND(A122="",B122&lt;&gt;0),"Inserire Descrizione spesa","")</f>
        <v/>
      </c>
    </row>
    <row r="123" spans="1:3" ht="28.5" customHeight="1" x14ac:dyDescent="0.25">
      <c r="A123" s="59"/>
      <c r="B123" s="61"/>
      <c r="C123" s="17" t="str">
        <f t="shared" si="6"/>
        <v/>
      </c>
    </row>
    <row r="124" spans="1:3" ht="28.5" customHeight="1" x14ac:dyDescent="0.25">
      <c r="A124" s="59"/>
      <c r="B124" s="61"/>
      <c r="C124" s="17" t="str">
        <f t="shared" si="6"/>
        <v/>
      </c>
    </row>
    <row r="125" spans="1:3" ht="28.5" customHeight="1" x14ac:dyDescent="0.25">
      <c r="A125" s="59"/>
      <c r="B125" s="61"/>
      <c r="C125" s="17" t="str">
        <f t="shared" si="6"/>
        <v/>
      </c>
    </row>
    <row r="126" spans="1:3" ht="28.5" customHeight="1" x14ac:dyDescent="0.25">
      <c r="A126" s="59"/>
      <c r="B126" s="61"/>
      <c r="C126" s="17" t="str">
        <f t="shared" si="6"/>
        <v/>
      </c>
    </row>
    <row r="127" spans="1:3" ht="28.5" customHeight="1" x14ac:dyDescent="0.25">
      <c r="A127" s="59"/>
      <c r="B127" s="61"/>
      <c r="C127" s="17" t="str">
        <f t="shared" si="6"/>
        <v/>
      </c>
    </row>
    <row r="128" spans="1:3" ht="28.5" customHeight="1" x14ac:dyDescent="0.25">
      <c r="A128" s="59"/>
      <c r="B128" s="61"/>
      <c r="C128" s="17" t="str">
        <f>IF(AND(A128="",B128&lt;&gt;0),"Inserire Descrizione spesa","")</f>
        <v/>
      </c>
    </row>
    <row r="129" spans="1:5" ht="14.4" thickBot="1" x14ac:dyDescent="0.3">
      <c r="A129" s="20" t="s">
        <v>13</v>
      </c>
      <c r="B129" s="41">
        <f>SUM(B121:B128)</f>
        <v>0</v>
      </c>
    </row>
    <row r="130" spans="1:5" ht="14.4" thickTop="1" x14ac:dyDescent="0.25">
      <c r="A130" s="416"/>
      <c r="B130" s="46"/>
      <c r="C130" s="47"/>
    </row>
    <row r="131" spans="1:5" x14ac:dyDescent="0.25">
      <c r="A131" s="25" t="str">
        <f>IF(B129&gt;0.15*E15,"I costi per Spese generali supplementari superano il limite consentito del 15% del costo del Personale dipendente di ricerca","")</f>
        <v/>
      </c>
      <c r="B131" s="56"/>
    </row>
    <row r="132" spans="1:5" x14ac:dyDescent="0.25">
      <c r="B132" s="56"/>
    </row>
    <row r="133" spans="1:5" x14ac:dyDescent="0.25">
      <c r="B133" s="56"/>
    </row>
    <row r="134" spans="1:5" x14ac:dyDescent="0.25">
      <c r="A134" s="4" t="s">
        <v>158</v>
      </c>
    </row>
    <row r="135" spans="1:5" ht="14.4" thickBot="1" x14ac:dyDescent="0.3">
      <c r="A135" s="2"/>
    </row>
    <row r="136" spans="1:5" ht="14.4" thickTop="1" x14ac:dyDescent="0.25">
      <c r="A136" s="437"/>
      <c r="B136" s="438" t="s">
        <v>159</v>
      </c>
      <c r="C136" s="439" t="s">
        <v>160</v>
      </c>
    </row>
    <row r="137" spans="1:5" ht="30.75" customHeight="1" x14ac:dyDescent="0.25">
      <c r="A137" s="440" t="s">
        <v>169</v>
      </c>
      <c r="B137" s="441">
        <f>'Tabelle Attività'!C55</f>
        <v>0</v>
      </c>
      <c r="C137" s="442">
        <f>'Tabelle Attività'!D55</f>
        <v>0</v>
      </c>
    </row>
    <row r="138" spans="1:5" ht="30.75" customHeight="1" x14ac:dyDescent="0.25">
      <c r="A138" s="443" t="s">
        <v>131</v>
      </c>
      <c r="B138" s="71"/>
      <c r="C138" s="72">
        <f>IF((F50)=0,0,1-B138)</f>
        <v>0</v>
      </c>
      <c r="D138" s="47" t="str">
        <f>IF(AND(B138&lt;&gt;"",F50=0),"Inserita % ri a fronte di costi nulli;Reinserire 0%","")</f>
        <v/>
      </c>
      <c r="E138" s="48"/>
    </row>
    <row r="139" spans="1:5" ht="30.75" customHeight="1" x14ac:dyDescent="0.25">
      <c r="A139" s="444" t="s">
        <v>182</v>
      </c>
      <c r="B139" s="445">
        <f>'Tabelle Attività'!C58</f>
        <v>0</v>
      </c>
      <c r="C139" s="72">
        <f>'Tabelle Attività'!D58</f>
        <v>0</v>
      </c>
      <c r="D139" s="47" t="s">
        <v>31</v>
      </c>
      <c r="E139" s="48"/>
    </row>
    <row r="140" spans="1:5" ht="30.75" customHeight="1" x14ac:dyDescent="0.25">
      <c r="A140" s="446" t="s">
        <v>183</v>
      </c>
      <c r="B140" s="73"/>
      <c r="C140" s="72">
        <f>IF((F85)=0,0,1-B140)</f>
        <v>0</v>
      </c>
      <c r="D140" s="47" t="str">
        <f>IF(AND(B140&lt;&gt;"",F85=0),"Inserita % ri a fronte di costi nulli;Reinserire 0%","")</f>
        <v/>
      </c>
      <c r="E140" s="48"/>
    </row>
    <row r="141" spans="1:5" ht="30.75" customHeight="1" x14ac:dyDescent="0.25">
      <c r="A141" s="447" t="s">
        <v>162</v>
      </c>
      <c r="B141" s="73"/>
      <c r="C141" s="72">
        <f>IF((B100)=0,0,1-B141)</f>
        <v>0</v>
      </c>
      <c r="D141" s="47" t="str">
        <f>IF(AND(B141&lt;&gt;"",B100=0),"Inserita % ri a fronte di costi nulli;Reinserire 0%","")</f>
        <v/>
      </c>
      <c r="E141" s="48"/>
    </row>
    <row r="142" spans="1:5" ht="30.75" customHeight="1" x14ac:dyDescent="0.25">
      <c r="A142" s="448" t="s">
        <v>163</v>
      </c>
      <c r="B142" s="73"/>
      <c r="C142" s="72">
        <f>IF((B115)=0,0,1-B142)</f>
        <v>0</v>
      </c>
      <c r="D142" s="47" t="str">
        <f>IF(AND(B142&lt;&gt;"",B115=0),"Inserita % ri a fronte di costi nulli;Reinserire 0%","")</f>
        <v/>
      </c>
      <c r="E142" s="48"/>
    </row>
    <row r="143" spans="1:5" ht="30.75" customHeight="1" thickBot="1" x14ac:dyDescent="0.3">
      <c r="A143" s="449" t="s">
        <v>164</v>
      </c>
      <c r="B143" s="74"/>
      <c r="C143" s="72">
        <f>IF((B129)=0,0,1-B143)</f>
        <v>0</v>
      </c>
      <c r="D143" s="47" t="str">
        <f>IF(AND(B143&lt;&gt;"",B129=0),"Inserita % ri a fronte di costi nulli;Reinserire 0%","")</f>
        <v/>
      </c>
    </row>
    <row r="144" spans="1:5" ht="13.5" customHeight="1" thickTop="1" x14ac:dyDescent="0.25">
      <c r="A144" s="617"/>
      <c r="B144" s="617"/>
      <c r="C144" s="617"/>
    </row>
    <row r="147" spans="1:6" x14ac:dyDescent="0.25">
      <c r="A147" s="4" t="s">
        <v>165</v>
      </c>
    </row>
    <row r="148" spans="1:6" ht="24.75" customHeight="1" x14ac:dyDescent="0.25">
      <c r="A148" s="618" t="s">
        <v>166</v>
      </c>
      <c r="B148" s="618"/>
      <c r="C148" s="618"/>
      <c r="D148" s="618"/>
    </row>
    <row r="149" spans="1:6" ht="14.4" thickBot="1" x14ac:dyDescent="0.3"/>
    <row r="150" spans="1:6" ht="21" thickTop="1" x14ac:dyDescent="0.25">
      <c r="A150" s="451"/>
      <c r="B150" s="452" t="s">
        <v>167</v>
      </c>
      <c r="C150" s="452" t="s">
        <v>168</v>
      </c>
      <c r="D150" s="453" t="s">
        <v>13</v>
      </c>
    </row>
    <row r="151" spans="1:6" ht="27" customHeight="1" x14ac:dyDescent="0.25">
      <c r="A151" s="454" t="s">
        <v>169</v>
      </c>
      <c r="B151" s="76">
        <f>E15*B137</f>
        <v>0</v>
      </c>
      <c r="C151" s="76">
        <f>E15*C137</f>
        <v>0</v>
      </c>
      <c r="D151" s="75">
        <f>B151+C151</f>
        <v>0</v>
      </c>
    </row>
    <row r="152" spans="1:6" ht="27" customHeight="1" x14ac:dyDescent="0.25">
      <c r="A152" s="417" t="s">
        <v>131</v>
      </c>
      <c r="B152" s="76">
        <f>F50*B138</f>
        <v>0</v>
      </c>
      <c r="C152" s="76">
        <f>F50*C138</f>
        <v>0</v>
      </c>
      <c r="D152" s="75">
        <f t="shared" ref="D152:D156" si="7">B152+C152</f>
        <v>0</v>
      </c>
    </row>
    <row r="153" spans="1:6" ht="27" customHeight="1" x14ac:dyDescent="0.25">
      <c r="A153" s="454" t="s">
        <v>161</v>
      </c>
      <c r="B153" s="76">
        <f>F70*B139+F85*B140+B100*B141</f>
        <v>0</v>
      </c>
      <c r="C153" s="76">
        <f>F70*C139+F85*C140+B100*C141</f>
        <v>0</v>
      </c>
      <c r="D153" s="75">
        <f t="shared" si="7"/>
        <v>0</v>
      </c>
    </row>
    <row r="154" spans="1:6" ht="27" customHeight="1" x14ac:dyDescent="0.25">
      <c r="A154" s="454" t="s">
        <v>163</v>
      </c>
      <c r="B154" s="76">
        <f>B115*B142</f>
        <v>0</v>
      </c>
      <c r="C154" s="76">
        <f>B115*C142</f>
        <v>0</v>
      </c>
      <c r="D154" s="75">
        <f t="shared" si="7"/>
        <v>0</v>
      </c>
    </row>
    <row r="155" spans="1:6" ht="27" customHeight="1" x14ac:dyDescent="0.25">
      <c r="A155" s="455" t="s">
        <v>164</v>
      </c>
      <c r="B155" s="76">
        <f>B129*B143</f>
        <v>0</v>
      </c>
      <c r="C155" s="76">
        <f>B129*C143</f>
        <v>0</v>
      </c>
      <c r="D155" s="75">
        <f t="shared" si="7"/>
        <v>0</v>
      </c>
    </row>
    <row r="156" spans="1:6" ht="27" customHeight="1" x14ac:dyDescent="0.25">
      <c r="A156" s="456" t="s">
        <v>13</v>
      </c>
      <c r="B156" s="49">
        <f>SUM(B151:B155)</f>
        <v>0</v>
      </c>
      <c r="C156" s="49">
        <f>SUM(C151:C155)</f>
        <v>0</v>
      </c>
      <c r="D156" s="75">
        <f t="shared" si="7"/>
        <v>0</v>
      </c>
    </row>
    <row r="157" spans="1:6" ht="19.5" customHeight="1" thickBot="1" x14ac:dyDescent="0.3">
      <c r="A157" s="457" t="s">
        <v>170</v>
      </c>
      <c r="B157" s="50">
        <f>IF(B156&lt;&gt;0,B156/D156,0%)</f>
        <v>0</v>
      </c>
      <c r="C157" s="51">
        <f>IF(C156&lt;&gt;0,C156/D156,0%)</f>
        <v>0</v>
      </c>
      <c r="D157" s="77"/>
    </row>
    <row r="158" spans="1:6" ht="25.5" customHeight="1" thickTop="1" x14ac:dyDescent="0.25">
      <c r="A158" s="617" t="s">
        <v>171</v>
      </c>
      <c r="B158" s="617"/>
      <c r="C158" s="617"/>
      <c r="D158" s="617"/>
      <c r="F158" s="458"/>
    </row>
    <row r="159" spans="1:6" ht="12" customHeight="1" x14ac:dyDescent="0.25">
      <c r="A159" s="450"/>
      <c r="B159" s="450"/>
      <c r="C159" s="450"/>
      <c r="D159" s="450"/>
      <c r="F159" s="458"/>
    </row>
    <row r="160" spans="1:6" x14ac:dyDescent="0.25">
      <c r="A160" s="459" t="str">
        <f>IF(AND(D156&lt;&gt;0,D156&lt;130000),"Progetto non ammissibile. Costo totale inferiore ad € 130.000,00 ",IF(D156&gt;130000,"",""))</f>
        <v/>
      </c>
    </row>
    <row r="161" spans="1:8" x14ac:dyDescent="0.25">
      <c r="A161" s="17" t="str">
        <f>IF(D153&gt;0.5*D156,"I costi per Consulenze superano il limite consentito del 50% del costo del Progetto","")</f>
        <v/>
      </c>
    </row>
    <row r="162" spans="1:8" x14ac:dyDescent="0.25">
      <c r="A162" s="17" t="s">
        <v>31</v>
      </c>
    </row>
    <row r="163" spans="1:8" x14ac:dyDescent="0.25">
      <c r="A163" s="17"/>
    </row>
    <row r="164" spans="1:8" x14ac:dyDescent="0.25">
      <c r="A164" s="4" t="s">
        <v>172</v>
      </c>
    </row>
    <row r="165" spans="1:8" x14ac:dyDescent="0.25">
      <c r="A165" s="2" t="s">
        <v>44</v>
      </c>
    </row>
    <row r="166" spans="1:8" ht="16.5" customHeight="1" thickBot="1" x14ac:dyDescent="0.3">
      <c r="A166" s="2"/>
    </row>
    <row r="167" spans="1:8" ht="69.599999999999994" customHeight="1" thickTop="1" x14ac:dyDescent="0.25">
      <c r="A167" s="460"/>
      <c r="B167" s="461" t="s">
        <v>173</v>
      </c>
      <c r="C167" s="315" t="s">
        <v>174</v>
      </c>
      <c r="D167" s="315" t="s">
        <v>175</v>
      </c>
      <c r="E167" s="315" t="s">
        <v>278</v>
      </c>
      <c r="F167" s="461" t="s">
        <v>176</v>
      </c>
      <c r="G167" s="314" t="s">
        <v>177</v>
      </c>
      <c r="H167" s="418" t="s">
        <v>178</v>
      </c>
    </row>
    <row r="168" spans="1:8" s="246" customFormat="1" ht="18.75" customHeight="1" x14ac:dyDescent="0.3">
      <c r="A168" s="462" t="s">
        <v>179</v>
      </c>
      <c r="B168" s="78">
        <f>IF(AND(B4&lt;&gt;"",B4="Micro o Piccola"),(65%),IF(AND(B4&lt;&gt;"",B4="Media"),(55%),IF(AND(B4&lt;&gt;"",B4="Grande"),(45%),IF(AND(B4&lt;&gt;"",B4="Small Mid-Cap"),(45%),"0,00%"))))</f>
        <v>0.65</v>
      </c>
      <c r="C168" s="610">
        <f>IF(AND(E87&lt;&gt;"",E87="SI"),(2.5%),IF(AND(E87&lt;&gt;"",E87="NO"),(0%),"0,00%"))</f>
        <v>0</v>
      </c>
      <c r="D168" s="610">
        <f>IF(AND(E88&lt;&gt;"",E88="SI"),(2.5%),IF(AND(E88&lt;&gt;"",E88="NO"),(0%),"0,00%"))</f>
        <v>0</v>
      </c>
      <c r="E168" s="547">
        <v>0</v>
      </c>
      <c r="F168" s="463">
        <f>B168+C168+D168+E168</f>
        <v>0.65</v>
      </c>
      <c r="G168" s="79">
        <f>B156</f>
        <v>0</v>
      </c>
      <c r="H168" s="80">
        <f>G168*F168</f>
        <v>0</v>
      </c>
    </row>
    <row r="169" spans="1:8" s="246" customFormat="1" ht="18.75" customHeight="1" x14ac:dyDescent="0.3">
      <c r="A169" s="464" t="s">
        <v>180</v>
      </c>
      <c r="B169" s="81">
        <f>IF(AND(B4&lt;&gt;"",B4="Micro o Piccola"),(40%),IF(AND(B4&lt;&gt;"",B4="Media"),(30%),IF(AND(B4&lt;&gt;"",B4="Grande"),(20%),IF(AND(B4&lt;&gt;"",B4="Small Mid-Cap"),(20%),"0,00%"))))</f>
        <v>0.4</v>
      </c>
      <c r="C169" s="611"/>
      <c r="D169" s="611"/>
      <c r="E169" s="548">
        <v>0</v>
      </c>
      <c r="F169" s="465">
        <f>B169+C168+D168+E169</f>
        <v>0.4</v>
      </c>
      <c r="G169" s="82">
        <f>C156</f>
        <v>0</v>
      </c>
      <c r="H169" s="83">
        <f>G169*F169</f>
        <v>0</v>
      </c>
    </row>
    <row r="170" spans="1:8" s="246" customFormat="1" ht="18.75" customHeight="1" thickBot="1" x14ac:dyDescent="0.35">
      <c r="A170" s="466" t="s">
        <v>13</v>
      </c>
      <c r="B170" s="467"/>
      <c r="C170" s="467"/>
      <c r="D170" s="467"/>
      <c r="E170" s="544"/>
      <c r="F170" s="467"/>
      <c r="G170" s="52">
        <f>SUM(G168:G169)</f>
        <v>0</v>
      </c>
      <c r="H170" s="53">
        <f>SUM(H168:H169)</f>
        <v>0</v>
      </c>
    </row>
    <row r="171" spans="1:8" ht="14.4" thickTop="1" x14ac:dyDescent="0.25">
      <c r="A171" s="470" t="s">
        <v>279</v>
      </c>
    </row>
    <row r="172" spans="1:8" x14ac:dyDescent="0.25">
      <c r="A172" s="549" t="str">
        <f>IF(AND(F168&gt;80%),"% di contribuzione eccedente il livello massimo ammissibile dell'80%","")</f>
        <v/>
      </c>
    </row>
    <row r="173" spans="1:8" x14ac:dyDescent="0.25">
      <c r="A173" s="545">
        <v>0</v>
      </c>
    </row>
    <row r="174" spans="1:8" x14ac:dyDescent="0.25">
      <c r="A174" s="546">
        <v>0.1</v>
      </c>
    </row>
    <row r="175" spans="1:8" x14ac:dyDescent="0.25">
      <c r="A175" s="546">
        <v>0.15</v>
      </c>
    </row>
  </sheetData>
  <sheetProtection algorithmName="SHA-512" hashValue="f8QqedRZdg+RhkPHNH/QqxeyDmBe/WahGXipeEsdy/radDp+ZigVVVHtbLBCYjegFqf9nKvf2XPlxqDDyILKpw==" saltValue="fps+aUd1fhaA9fcxOuG65Q==" spinCount="100000" sheet="1" objects="1" scenarios="1"/>
  <mergeCells count="69">
    <mergeCell ref="A61:B61"/>
    <mergeCell ref="D61:E61"/>
    <mergeCell ref="D58:E58"/>
    <mergeCell ref="A39:B39"/>
    <mergeCell ref="A50:B50"/>
    <mergeCell ref="A55:B55"/>
    <mergeCell ref="D55:E55"/>
    <mergeCell ref="A56:B56"/>
    <mergeCell ref="D56:E56"/>
    <mergeCell ref="A48:B48"/>
    <mergeCell ref="A49:B49"/>
    <mergeCell ref="A57:B57"/>
    <mergeCell ref="D57:E57"/>
    <mergeCell ref="A58:B58"/>
    <mergeCell ref="A59:B59"/>
    <mergeCell ref="A60:B60"/>
    <mergeCell ref="A62:B62"/>
    <mergeCell ref="D62:E62"/>
    <mergeCell ref="A63:B63"/>
    <mergeCell ref="D63:E63"/>
    <mergeCell ref="A64:B64"/>
    <mergeCell ref="D64:E64"/>
    <mergeCell ref="A78:B78"/>
    <mergeCell ref="C78:E78"/>
    <mergeCell ref="A65:B65"/>
    <mergeCell ref="A66:B66"/>
    <mergeCell ref="A67:B67"/>
    <mergeCell ref="A68:B68"/>
    <mergeCell ref="D68:E68"/>
    <mergeCell ref="A69:B69"/>
    <mergeCell ref="D69:E69"/>
    <mergeCell ref="A70:B70"/>
    <mergeCell ref="A76:B76"/>
    <mergeCell ref="C76:E76"/>
    <mergeCell ref="A77:B77"/>
    <mergeCell ref="C77:E77"/>
    <mergeCell ref="A79:B79"/>
    <mergeCell ref="C79:E79"/>
    <mergeCell ref="A80:B80"/>
    <mergeCell ref="C80:E80"/>
    <mergeCell ref="A81:B81"/>
    <mergeCell ref="C81:E81"/>
    <mergeCell ref="A82:B82"/>
    <mergeCell ref="C82:E82"/>
    <mergeCell ref="A83:B83"/>
    <mergeCell ref="C83:E83"/>
    <mergeCell ref="A84:B84"/>
    <mergeCell ref="C84:E84"/>
    <mergeCell ref="C168:C169"/>
    <mergeCell ref="D168:D169"/>
    <mergeCell ref="A40:B40"/>
    <mergeCell ref="A41:B41"/>
    <mergeCell ref="A42:B42"/>
    <mergeCell ref="A43:B43"/>
    <mergeCell ref="A44:B44"/>
    <mergeCell ref="A45:B45"/>
    <mergeCell ref="A46:B46"/>
    <mergeCell ref="A47:B47"/>
    <mergeCell ref="A85:B85"/>
    <mergeCell ref="A87:D87"/>
    <mergeCell ref="A88:D88"/>
    <mergeCell ref="A144:C144"/>
    <mergeCell ref="A148:D148"/>
    <mergeCell ref="A158:D158"/>
    <mergeCell ref="D59:E59"/>
    <mergeCell ref="D60:E60"/>
    <mergeCell ref="D65:E65"/>
    <mergeCell ref="D66:E66"/>
    <mergeCell ref="D67:E67"/>
  </mergeCells>
  <phoneticPr fontId="26" type="noConversion"/>
  <dataValidations count="4">
    <dataValidation type="list" allowBlank="1" showInputMessage="1" showErrorMessage="1" sqref="E87:E88 JA87:JA88 SW87:SW88 ACS87:ACS88 AMO87:AMO88 AWK87:AWK88 BGG87:BGG88 BQC87:BQC88 BZY87:BZY88 CJU87:CJU88 CTQ87:CTQ88 DDM87:DDM88 DNI87:DNI88 DXE87:DXE88 EHA87:EHA88 EQW87:EQW88 FAS87:FAS88 FKO87:FKO88 FUK87:FUK88 GEG87:GEG88 GOC87:GOC88 GXY87:GXY88 HHU87:HHU88 HRQ87:HRQ88 IBM87:IBM88 ILI87:ILI88 IVE87:IVE88 JFA87:JFA88 JOW87:JOW88 JYS87:JYS88 KIO87:KIO88 KSK87:KSK88 LCG87:LCG88 LMC87:LMC88 LVY87:LVY88 MFU87:MFU88 MPQ87:MPQ88 MZM87:MZM88 NJI87:NJI88 NTE87:NTE88 ODA87:ODA88 OMW87:OMW88 OWS87:OWS88 PGO87:PGO88 PQK87:PQK88 QAG87:QAG88 QKC87:QKC88 QTY87:QTY88 RDU87:RDU88 RNQ87:RNQ88 RXM87:RXM88 SHI87:SHI88 SRE87:SRE88 TBA87:TBA88 TKW87:TKW88 TUS87:TUS88 UEO87:UEO88 UOK87:UOK88 UYG87:UYG88 VIC87:VIC88 VRY87:VRY88 WBU87:WBU88 WLQ87:WLQ88 WVM87:WVM88 E65625:E65626 JA65625:JA65626 SW65625:SW65626 ACS65625:ACS65626 AMO65625:AMO65626 AWK65625:AWK65626 BGG65625:BGG65626 BQC65625:BQC65626 BZY65625:BZY65626 CJU65625:CJU65626 CTQ65625:CTQ65626 DDM65625:DDM65626 DNI65625:DNI65626 DXE65625:DXE65626 EHA65625:EHA65626 EQW65625:EQW65626 FAS65625:FAS65626 FKO65625:FKO65626 FUK65625:FUK65626 GEG65625:GEG65626 GOC65625:GOC65626 GXY65625:GXY65626 HHU65625:HHU65626 HRQ65625:HRQ65626 IBM65625:IBM65626 ILI65625:ILI65626 IVE65625:IVE65626 JFA65625:JFA65626 JOW65625:JOW65626 JYS65625:JYS65626 KIO65625:KIO65626 KSK65625:KSK65626 LCG65625:LCG65626 LMC65625:LMC65626 LVY65625:LVY65626 MFU65625:MFU65626 MPQ65625:MPQ65626 MZM65625:MZM65626 NJI65625:NJI65626 NTE65625:NTE65626 ODA65625:ODA65626 OMW65625:OMW65626 OWS65625:OWS65626 PGO65625:PGO65626 PQK65625:PQK65626 QAG65625:QAG65626 QKC65625:QKC65626 QTY65625:QTY65626 RDU65625:RDU65626 RNQ65625:RNQ65626 RXM65625:RXM65626 SHI65625:SHI65626 SRE65625:SRE65626 TBA65625:TBA65626 TKW65625:TKW65626 TUS65625:TUS65626 UEO65625:UEO65626 UOK65625:UOK65626 UYG65625:UYG65626 VIC65625:VIC65626 VRY65625:VRY65626 WBU65625:WBU65626 WLQ65625:WLQ65626 WVM65625:WVM65626 E131161:E131162 JA131161:JA131162 SW131161:SW131162 ACS131161:ACS131162 AMO131161:AMO131162 AWK131161:AWK131162 BGG131161:BGG131162 BQC131161:BQC131162 BZY131161:BZY131162 CJU131161:CJU131162 CTQ131161:CTQ131162 DDM131161:DDM131162 DNI131161:DNI131162 DXE131161:DXE131162 EHA131161:EHA131162 EQW131161:EQW131162 FAS131161:FAS131162 FKO131161:FKO131162 FUK131161:FUK131162 GEG131161:GEG131162 GOC131161:GOC131162 GXY131161:GXY131162 HHU131161:HHU131162 HRQ131161:HRQ131162 IBM131161:IBM131162 ILI131161:ILI131162 IVE131161:IVE131162 JFA131161:JFA131162 JOW131161:JOW131162 JYS131161:JYS131162 KIO131161:KIO131162 KSK131161:KSK131162 LCG131161:LCG131162 LMC131161:LMC131162 LVY131161:LVY131162 MFU131161:MFU131162 MPQ131161:MPQ131162 MZM131161:MZM131162 NJI131161:NJI131162 NTE131161:NTE131162 ODA131161:ODA131162 OMW131161:OMW131162 OWS131161:OWS131162 PGO131161:PGO131162 PQK131161:PQK131162 QAG131161:QAG131162 QKC131161:QKC131162 QTY131161:QTY131162 RDU131161:RDU131162 RNQ131161:RNQ131162 RXM131161:RXM131162 SHI131161:SHI131162 SRE131161:SRE131162 TBA131161:TBA131162 TKW131161:TKW131162 TUS131161:TUS131162 UEO131161:UEO131162 UOK131161:UOK131162 UYG131161:UYG131162 VIC131161:VIC131162 VRY131161:VRY131162 WBU131161:WBU131162 WLQ131161:WLQ131162 WVM131161:WVM131162 E196697:E196698 JA196697:JA196698 SW196697:SW196698 ACS196697:ACS196698 AMO196697:AMO196698 AWK196697:AWK196698 BGG196697:BGG196698 BQC196697:BQC196698 BZY196697:BZY196698 CJU196697:CJU196698 CTQ196697:CTQ196698 DDM196697:DDM196698 DNI196697:DNI196698 DXE196697:DXE196698 EHA196697:EHA196698 EQW196697:EQW196698 FAS196697:FAS196698 FKO196697:FKO196698 FUK196697:FUK196698 GEG196697:GEG196698 GOC196697:GOC196698 GXY196697:GXY196698 HHU196697:HHU196698 HRQ196697:HRQ196698 IBM196697:IBM196698 ILI196697:ILI196698 IVE196697:IVE196698 JFA196697:JFA196698 JOW196697:JOW196698 JYS196697:JYS196698 KIO196697:KIO196698 KSK196697:KSK196698 LCG196697:LCG196698 LMC196697:LMC196698 LVY196697:LVY196698 MFU196697:MFU196698 MPQ196697:MPQ196698 MZM196697:MZM196698 NJI196697:NJI196698 NTE196697:NTE196698 ODA196697:ODA196698 OMW196697:OMW196698 OWS196697:OWS196698 PGO196697:PGO196698 PQK196697:PQK196698 QAG196697:QAG196698 QKC196697:QKC196698 QTY196697:QTY196698 RDU196697:RDU196698 RNQ196697:RNQ196698 RXM196697:RXM196698 SHI196697:SHI196698 SRE196697:SRE196698 TBA196697:TBA196698 TKW196697:TKW196698 TUS196697:TUS196698 UEO196697:UEO196698 UOK196697:UOK196698 UYG196697:UYG196698 VIC196697:VIC196698 VRY196697:VRY196698 WBU196697:WBU196698 WLQ196697:WLQ196698 WVM196697:WVM196698 E262233:E262234 JA262233:JA262234 SW262233:SW262234 ACS262233:ACS262234 AMO262233:AMO262234 AWK262233:AWK262234 BGG262233:BGG262234 BQC262233:BQC262234 BZY262233:BZY262234 CJU262233:CJU262234 CTQ262233:CTQ262234 DDM262233:DDM262234 DNI262233:DNI262234 DXE262233:DXE262234 EHA262233:EHA262234 EQW262233:EQW262234 FAS262233:FAS262234 FKO262233:FKO262234 FUK262233:FUK262234 GEG262233:GEG262234 GOC262233:GOC262234 GXY262233:GXY262234 HHU262233:HHU262234 HRQ262233:HRQ262234 IBM262233:IBM262234 ILI262233:ILI262234 IVE262233:IVE262234 JFA262233:JFA262234 JOW262233:JOW262234 JYS262233:JYS262234 KIO262233:KIO262234 KSK262233:KSK262234 LCG262233:LCG262234 LMC262233:LMC262234 LVY262233:LVY262234 MFU262233:MFU262234 MPQ262233:MPQ262234 MZM262233:MZM262234 NJI262233:NJI262234 NTE262233:NTE262234 ODA262233:ODA262234 OMW262233:OMW262234 OWS262233:OWS262234 PGO262233:PGO262234 PQK262233:PQK262234 QAG262233:QAG262234 QKC262233:QKC262234 QTY262233:QTY262234 RDU262233:RDU262234 RNQ262233:RNQ262234 RXM262233:RXM262234 SHI262233:SHI262234 SRE262233:SRE262234 TBA262233:TBA262234 TKW262233:TKW262234 TUS262233:TUS262234 UEO262233:UEO262234 UOK262233:UOK262234 UYG262233:UYG262234 VIC262233:VIC262234 VRY262233:VRY262234 WBU262233:WBU262234 WLQ262233:WLQ262234 WVM262233:WVM262234 E327769:E327770 JA327769:JA327770 SW327769:SW327770 ACS327769:ACS327770 AMO327769:AMO327770 AWK327769:AWK327770 BGG327769:BGG327770 BQC327769:BQC327770 BZY327769:BZY327770 CJU327769:CJU327770 CTQ327769:CTQ327770 DDM327769:DDM327770 DNI327769:DNI327770 DXE327769:DXE327770 EHA327769:EHA327770 EQW327769:EQW327770 FAS327769:FAS327770 FKO327769:FKO327770 FUK327769:FUK327770 GEG327769:GEG327770 GOC327769:GOC327770 GXY327769:GXY327770 HHU327769:HHU327770 HRQ327769:HRQ327770 IBM327769:IBM327770 ILI327769:ILI327770 IVE327769:IVE327770 JFA327769:JFA327770 JOW327769:JOW327770 JYS327769:JYS327770 KIO327769:KIO327770 KSK327769:KSK327770 LCG327769:LCG327770 LMC327769:LMC327770 LVY327769:LVY327770 MFU327769:MFU327770 MPQ327769:MPQ327770 MZM327769:MZM327770 NJI327769:NJI327770 NTE327769:NTE327770 ODA327769:ODA327770 OMW327769:OMW327770 OWS327769:OWS327770 PGO327769:PGO327770 PQK327769:PQK327770 QAG327769:QAG327770 QKC327769:QKC327770 QTY327769:QTY327770 RDU327769:RDU327770 RNQ327769:RNQ327770 RXM327769:RXM327770 SHI327769:SHI327770 SRE327769:SRE327770 TBA327769:TBA327770 TKW327769:TKW327770 TUS327769:TUS327770 UEO327769:UEO327770 UOK327769:UOK327770 UYG327769:UYG327770 VIC327769:VIC327770 VRY327769:VRY327770 WBU327769:WBU327770 WLQ327769:WLQ327770 WVM327769:WVM327770 E393305:E393306 JA393305:JA393306 SW393305:SW393306 ACS393305:ACS393306 AMO393305:AMO393306 AWK393305:AWK393306 BGG393305:BGG393306 BQC393305:BQC393306 BZY393305:BZY393306 CJU393305:CJU393306 CTQ393305:CTQ393306 DDM393305:DDM393306 DNI393305:DNI393306 DXE393305:DXE393306 EHA393305:EHA393306 EQW393305:EQW393306 FAS393305:FAS393306 FKO393305:FKO393306 FUK393305:FUK393306 GEG393305:GEG393306 GOC393305:GOC393306 GXY393305:GXY393306 HHU393305:HHU393306 HRQ393305:HRQ393306 IBM393305:IBM393306 ILI393305:ILI393306 IVE393305:IVE393306 JFA393305:JFA393306 JOW393305:JOW393306 JYS393305:JYS393306 KIO393305:KIO393306 KSK393305:KSK393306 LCG393305:LCG393306 LMC393305:LMC393306 LVY393305:LVY393306 MFU393305:MFU393306 MPQ393305:MPQ393306 MZM393305:MZM393306 NJI393305:NJI393306 NTE393305:NTE393306 ODA393305:ODA393306 OMW393305:OMW393306 OWS393305:OWS393306 PGO393305:PGO393306 PQK393305:PQK393306 QAG393305:QAG393306 QKC393305:QKC393306 QTY393305:QTY393306 RDU393305:RDU393306 RNQ393305:RNQ393306 RXM393305:RXM393306 SHI393305:SHI393306 SRE393305:SRE393306 TBA393305:TBA393306 TKW393305:TKW393306 TUS393305:TUS393306 UEO393305:UEO393306 UOK393305:UOK393306 UYG393305:UYG393306 VIC393305:VIC393306 VRY393305:VRY393306 WBU393305:WBU393306 WLQ393305:WLQ393306 WVM393305:WVM393306 E458841:E458842 JA458841:JA458842 SW458841:SW458842 ACS458841:ACS458842 AMO458841:AMO458842 AWK458841:AWK458842 BGG458841:BGG458842 BQC458841:BQC458842 BZY458841:BZY458842 CJU458841:CJU458842 CTQ458841:CTQ458842 DDM458841:DDM458842 DNI458841:DNI458842 DXE458841:DXE458842 EHA458841:EHA458842 EQW458841:EQW458842 FAS458841:FAS458842 FKO458841:FKO458842 FUK458841:FUK458842 GEG458841:GEG458842 GOC458841:GOC458842 GXY458841:GXY458842 HHU458841:HHU458842 HRQ458841:HRQ458842 IBM458841:IBM458842 ILI458841:ILI458842 IVE458841:IVE458842 JFA458841:JFA458842 JOW458841:JOW458842 JYS458841:JYS458842 KIO458841:KIO458842 KSK458841:KSK458842 LCG458841:LCG458842 LMC458841:LMC458842 LVY458841:LVY458842 MFU458841:MFU458842 MPQ458841:MPQ458842 MZM458841:MZM458842 NJI458841:NJI458842 NTE458841:NTE458842 ODA458841:ODA458842 OMW458841:OMW458842 OWS458841:OWS458842 PGO458841:PGO458842 PQK458841:PQK458842 QAG458841:QAG458842 QKC458841:QKC458842 QTY458841:QTY458842 RDU458841:RDU458842 RNQ458841:RNQ458842 RXM458841:RXM458842 SHI458841:SHI458842 SRE458841:SRE458842 TBA458841:TBA458842 TKW458841:TKW458842 TUS458841:TUS458842 UEO458841:UEO458842 UOK458841:UOK458842 UYG458841:UYG458842 VIC458841:VIC458842 VRY458841:VRY458842 WBU458841:WBU458842 WLQ458841:WLQ458842 WVM458841:WVM458842 E524377:E524378 JA524377:JA524378 SW524377:SW524378 ACS524377:ACS524378 AMO524377:AMO524378 AWK524377:AWK524378 BGG524377:BGG524378 BQC524377:BQC524378 BZY524377:BZY524378 CJU524377:CJU524378 CTQ524377:CTQ524378 DDM524377:DDM524378 DNI524377:DNI524378 DXE524377:DXE524378 EHA524377:EHA524378 EQW524377:EQW524378 FAS524377:FAS524378 FKO524377:FKO524378 FUK524377:FUK524378 GEG524377:GEG524378 GOC524377:GOC524378 GXY524377:GXY524378 HHU524377:HHU524378 HRQ524377:HRQ524378 IBM524377:IBM524378 ILI524377:ILI524378 IVE524377:IVE524378 JFA524377:JFA524378 JOW524377:JOW524378 JYS524377:JYS524378 KIO524377:KIO524378 KSK524377:KSK524378 LCG524377:LCG524378 LMC524377:LMC524378 LVY524377:LVY524378 MFU524377:MFU524378 MPQ524377:MPQ524378 MZM524377:MZM524378 NJI524377:NJI524378 NTE524377:NTE524378 ODA524377:ODA524378 OMW524377:OMW524378 OWS524377:OWS524378 PGO524377:PGO524378 PQK524377:PQK524378 QAG524377:QAG524378 QKC524377:QKC524378 QTY524377:QTY524378 RDU524377:RDU524378 RNQ524377:RNQ524378 RXM524377:RXM524378 SHI524377:SHI524378 SRE524377:SRE524378 TBA524377:TBA524378 TKW524377:TKW524378 TUS524377:TUS524378 UEO524377:UEO524378 UOK524377:UOK524378 UYG524377:UYG524378 VIC524377:VIC524378 VRY524377:VRY524378 WBU524377:WBU524378 WLQ524377:WLQ524378 WVM524377:WVM524378 E589913:E589914 JA589913:JA589914 SW589913:SW589914 ACS589913:ACS589914 AMO589913:AMO589914 AWK589913:AWK589914 BGG589913:BGG589914 BQC589913:BQC589914 BZY589913:BZY589914 CJU589913:CJU589914 CTQ589913:CTQ589914 DDM589913:DDM589914 DNI589913:DNI589914 DXE589913:DXE589914 EHA589913:EHA589914 EQW589913:EQW589914 FAS589913:FAS589914 FKO589913:FKO589914 FUK589913:FUK589914 GEG589913:GEG589914 GOC589913:GOC589914 GXY589913:GXY589914 HHU589913:HHU589914 HRQ589913:HRQ589914 IBM589913:IBM589914 ILI589913:ILI589914 IVE589913:IVE589914 JFA589913:JFA589914 JOW589913:JOW589914 JYS589913:JYS589914 KIO589913:KIO589914 KSK589913:KSK589914 LCG589913:LCG589914 LMC589913:LMC589914 LVY589913:LVY589914 MFU589913:MFU589914 MPQ589913:MPQ589914 MZM589913:MZM589914 NJI589913:NJI589914 NTE589913:NTE589914 ODA589913:ODA589914 OMW589913:OMW589914 OWS589913:OWS589914 PGO589913:PGO589914 PQK589913:PQK589914 QAG589913:QAG589914 QKC589913:QKC589914 QTY589913:QTY589914 RDU589913:RDU589914 RNQ589913:RNQ589914 RXM589913:RXM589914 SHI589913:SHI589914 SRE589913:SRE589914 TBA589913:TBA589914 TKW589913:TKW589914 TUS589913:TUS589914 UEO589913:UEO589914 UOK589913:UOK589914 UYG589913:UYG589914 VIC589913:VIC589914 VRY589913:VRY589914 WBU589913:WBU589914 WLQ589913:WLQ589914 WVM589913:WVM589914 E655449:E655450 JA655449:JA655450 SW655449:SW655450 ACS655449:ACS655450 AMO655449:AMO655450 AWK655449:AWK655450 BGG655449:BGG655450 BQC655449:BQC655450 BZY655449:BZY655450 CJU655449:CJU655450 CTQ655449:CTQ655450 DDM655449:DDM655450 DNI655449:DNI655450 DXE655449:DXE655450 EHA655449:EHA655450 EQW655449:EQW655450 FAS655449:FAS655450 FKO655449:FKO655450 FUK655449:FUK655450 GEG655449:GEG655450 GOC655449:GOC655450 GXY655449:GXY655450 HHU655449:HHU655450 HRQ655449:HRQ655450 IBM655449:IBM655450 ILI655449:ILI655450 IVE655449:IVE655450 JFA655449:JFA655450 JOW655449:JOW655450 JYS655449:JYS655450 KIO655449:KIO655450 KSK655449:KSK655450 LCG655449:LCG655450 LMC655449:LMC655450 LVY655449:LVY655450 MFU655449:MFU655450 MPQ655449:MPQ655450 MZM655449:MZM655450 NJI655449:NJI655450 NTE655449:NTE655450 ODA655449:ODA655450 OMW655449:OMW655450 OWS655449:OWS655450 PGO655449:PGO655450 PQK655449:PQK655450 QAG655449:QAG655450 QKC655449:QKC655450 QTY655449:QTY655450 RDU655449:RDU655450 RNQ655449:RNQ655450 RXM655449:RXM655450 SHI655449:SHI655450 SRE655449:SRE655450 TBA655449:TBA655450 TKW655449:TKW655450 TUS655449:TUS655450 UEO655449:UEO655450 UOK655449:UOK655450 UYG655449:UYG655450 VIC655449:VIC655450 VRY655449:VRY655450 WBU655449:WBU655450 WLQ655449:WLQ655450 WVM655449:WVM655450 E720985:E720986 JA720985:JA720986 SW720985:SW720986 ACS720985:ACS720986 AMO720985:AMO720986 AWK720985:AWK720986 BGG720985:BGG720986 BQC720985:BQC720986 BZY720985:BZY720986 CJU720985:CJU720986 CTQ720985:CTQ720986 DDM720985:DDM720986 DNI720985:DNI720986 DXE720985:DXE720986 EHA720985:EHA720986 EQW720985:EQW720986 FAS720985:FAS720986 FKO720985:FKO720986 FUK720985:FUK720986 GEG720985:GEG720986 GOC720985:GOC720986 GXY720985:GXY720986 HHU720985:HHU720986 HRQ720985:HRQ720986 IBM720985:IBM720986 ILI720985:ILI720986 IVE720985:IVE720986 JFA720985:JFA720986 JOW720985:JOW720986 JYS720985:JYS720986 KIO720985:KIO720986 KSK720985:KSK720986 LCG720985:LCG720986 LMC720985:LMC720986 LVY720985:LVY720986 MFU720985:MFU720986 MPQ720985:MPQ720986 MZM720985:MZM720986 NJI720985:NJI720986 NTE720985:NTE720986 ODA720985:ODA720986 OMW720985:OMW720986 OWS720985:OWS720986 PGO720985:PGO720986 PQK720985:PQK720986 QAG720985:QAG720986 QKC720985:QKC720986 QTY720985:QTY720986 RDU720985:RDU720986 RNQ720985:RNQ720986 RXM720985:RXM720986 SHI720985:SHI720986 SRE720985:SRE720986 TBA720985:TBA720986 TKW720985:TKW720986 TUS720985:TUS720986 UEO720985:UEO720986 UOK720985:UOK720986 UYG720985:UYG720986 VIC720985:VIC720986 VRY720985:VRY720986 WBU720985:WBU720986 WLQ720985:WLQ720986 WVM720985:WVM720986 E786521:E786522 JA786521:JA786522 SW786521:SW786522 ACS786521:ACS786522 AMO786521:AMO786522 AWK786521:AWK786522 BGG786521:BGG786522 BQC786521:BQC786522 BZY786521:BZY786522 CJU786521:CJU786522 CTQ786521:CTQ786522 DDM786521:DDM786522 DNI786521:DNI786522 DXE786521:DXE786522 EHA786521:EHA786522 EQW786521:EQW786522 FAS786521:FAS786522 FKO786521:FKO786522 FUK786521:FUK786522 GEG786521:GEG786522 GOC786521:GOC786522 GXY786521:GXY786522 HHU786521:HHU786522 HRQ786521:HRQ786522 IBM786521:IBM786522 ILI786521:ILI786522 IVE786521:IVE786522 JFA786521:JFA786522 JOW786521:JOW786522 JYS786521:JYS786522 KIO786521:KIO786522 KSK786521:KSK786522 LCG786521:LCG786522 LMC786521:LMC786522 LVY786521:LVY786522 MFU786521:MFU786522 MPQ786521:MPQ786522 MZM786521:MZM786522 NJI786521:NJI786522 NTE786521:NTE786522 ODA786521:ODA786522 OMW786521:OMW786522 OWS786521:OWS786522 PGO786521:PGO786522 PQK786521:PQK786522 QAG786521:QAG786522 QKC786521:QKC786522 QTY786521:QTY786522 RDU786521:RDU786522 RNQ786521:RNQ786522 RXM786521:RXM786522 SHI786521:SHI786522 SRE786521:SRE786522 TBA786521:TBA786522 TKW786521:TKW786522 TUS786521:TUS786522 UEO786521:UEO786522 UOK786521:UOK786522 UYG786521:UYG786522 VIC786521:VIC786522 VRY786521:VRY786522 WBU786521:WBU786522 WLQ786521:WLQ786522 WVM786521:WVM786522 E852057:E852058 JA852057:JA852058 SW852057:SW852058 ACS852057:ACS852058 AMO852057:AMO852058 AWK852057:AWK852058 BGG852057:BGG852058 BQC852057:BQC852058 BZY852057:BZY852058 CJU852057:CJU852058 CTQ852057:CTQ852058 DDM852057:DDM852058 DNI852057:DNI852058 DXE852057:DXE852058 EHA852057:EHA852058 EQW852057:EQW852058 FAS852057:FAS852058 FKO852057:FKO852058 FUK852057:FUK852058 GEG852057:GEG852058 GOC852057:GOC852058 GXY852057:GXY852058 HHU852057:HHU852058 HRQ852057:HRQ852058 IBM852057:IBM852058 ILI852057:ILI852058 IVE852057:IVE852058 JFA852057:JFA852058 JOW852057:JOW852058 JYS852057:JYS852058 KIO852057:KIO852058 KSK852057:KSK852058 LCG852057:LCG852058 LMC852057:LMC852058 LVY852057:LVY852058 MFU852057:MFU852058 MPQ852057:MPQ852058 MZM852057:MZM852058 NJI852057:NJI852058 NTE852057:NTE852058 ODA852057:ODA852058 OMW852057:OMW852058 OWS852057:OWS852058 PGO852057:PGO852058 PQK852057:PQK852058 QAG852057:QAG852058 QKC852057:QKC852058 QTY852057:QTY852058 RDU852057:RDU852058 RNQ852057:RNQ852058 RXM852057:RXM852058 SHI852057:SHI852058 SRE852057:SRE852058 TBA852057:TBA852058 TKW852057:TKW852058 TUS852057:TUS852058 UEO852057:UEO852058 UOK852057:UOK852058 UYG852057:UYG852058 VIC852057:VIC852058 VRY852057:VRY852058 WBU852057:WBU852058 WLQ852057:WLQ852058 WVM852057:WVM852058 E917593:E917594 JA917593:JA917594 SW917593:SW917594 ACS917593:ACS917594 AMO917593:AMO917594 AWK917593:AWK917594 BGG917593:BGG917594 BQC917593:BQC917594 BZY917593:BZY917594 CJU917593:CJU917594 CTQ917593:CTQ917594 DDM917593:DDM917594 DNI917593:DNI917594 DXE917593:DXE917594 EHA917593:EHA917594 EQW917593:EQW917594 FAS917593:FAS917594 FKO917593:FKO917594 FUK917593:FUK917594 GEG917593:GEG917594 GOC917593:GOC917594 GXY917593:GXY917594 HHU917593:HHU917594 HRQ917593:HRQ917594 IBM917593:IBM917594 ILI917593:ILI917594 IVE917593:IVE917594 JFA917593:JFA917594 JOW917593:JOW917594 JYS917593:JYS917594 KIO917593:KIO917594 KSK917593:KSK917594 LCG917593:LCG917594 LMC917593:LMC917594 LVY917593:LVY917594 MFU917593:MFU917594 MPQ917593:MPQ917594 MZM917593:MZM917594 NJI917593:NJI917594 NTE917593:NTE917594 ODA917593:ODA917594 OMW917593:OMW917594 OWS917593:OWS917594 PGO917593:PGO917594 PQK917593:PQK917594 QAG917593:QAG917594 QKC917593:QKC917594 QTY917593:QTY917594 RDU917593:RDU917594 RNQ917593:RNQ917594 RXM917593:RXM917594 SHI917593:SHI917594 SRE917593:SRE917594 TBA917593:TBA917594 TKW917593:TKW917594 TUS917593:TUS917594 UEO917593:UEO917594 UOK917593:UOK917594 UYG917593:UYG917594 VIC917593:VIC917594 VRY917593:VRY917594 WBU917593:WBU917594 WLQ917593:WLQ917594 WVM917593:WVM917594 E983129:E983130 JA983129:JA983130 SW983129:SW983130 ACS983129:ACS983130 AMO983129:AMO983130 AWK983129:AWK983130 BGG983129:BGG983130 BQC983129:BQC983130 BZY983129:BZY983130 CJU983129:CJU983130 CTQ983129:CTQ983130 DDM983129:DDM983130 DNI983129:DNI983130 DXE983129:DXE983130 EHA983129:EHA983130 EQW983129:EQW983130 FAS983129:FAS983130 FKO983129:FKO983130 FUK983129:FUK983130 GEG983129:GEG983130 GOC983129:GOC983130 GXY983129:GXY983130 HHU983129:HHU983130 HRQ983129:HRQ983130 IBM983129:IBM983130 ILI983129:ILI983130 IVE983129:IVE983130 JFA983129:JFA983130 JOW983129:JOW983130 JYS983129:JYS983130 KIO983129:KIO983130 KSK983129:KSK983130 LCG983129:LCG983130 LMC983129:LMC983130 LVY983129:LVY983130 MFU983129:MFU983130 MPQ983129:MPQ983130 MZM983129:MZM983130 NJI983129:NJI983130 NTE983129:NTE983130 ODA983129:ODA983130 OMW983129:OMW983130 OWS983129:OWS983130 PGO983129:PGO983130 PQK983129:PQK983130 QAG983129:QAG983130 QKC983129:QKC983130 QTY983129:QTY983130 RDU983129:RDU983130 RNQ983129:RNQ983130 RXM983129:RXM983130 SHI983129:SHI983130 SRE983129:SRE983130 TBA983129:TBA983130 TKW983129:TKW983130 TUS983129:TUS983130 UEO983129:UEO983130 UOK983129:UOK983130 UYG983129:UYG983130 VIC983129:VIC983130 VRY983129:VRY983130 WBU983129:WBU983130 WLQ983129:WLQ983130 WVM983129:WVM983130" xr:uid="{D01F738C-D00F-4F18-86E6-E560B5BBFB8D}">
      <formula1>$D$89:$E$89</formula1>
    </dataValidation>
    <dataValidation type="list" allowBlank="1" showInputMessage="1" showErrorMessage="1" sqref="WVJ983046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xr:uid="{E7B1F8D0-7032-4224-814B-56DE87D322B4}">
      <formula1>$C$4:$E$4</formula1>
    </dataValidation>
    <dataValidation type="list" allowBlank="1" showInputMessage="1" showErrorMessage="1" sqref="B4" xr:uid="{DC4CDC16-8259-499E-8B78-64042584DB9F}">
      <formula1>$C$4:$F$4</formula1>
    </dataValidation>
    <dataValidation type="list" allowBlank="1" showInputMessage="1" showErrorMessage="1" sqref="E168:E169" xr:uid="{9EF38BC7-FDF3-409A-9F81-49B1BAB450F6}">
      <formula1>$A$173:$A$175</formula1>
    </dataValidation>
  </dataValidations>
  <pageMargins left="0.70866141732283472" right="0.70866141732283472" top="0.74803149606299213" bottom="0.74803149606299213" header="0.31496062992125984" footer="0.31496062992125984"/>
  <pageSetup paperSize="9" scale="64" orientation="landscape" r:id="rId1"/>
  <rowBreaks count="4" manualBreakCount="4">
    <brk id="51" max="16383" man="1"/>
    <brk id="85" max="16383" man="1"/>
    <brk id="117" max="16383" man="1"/>
    <brk id="14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044FC-7C80-4C5E-92FE-44261F4FF632}">
  <sheetPr>
    <tabColor rgb="FF40BAE0"/>
  </sheetPr>
  <dimension ref="A1:L86"/>
  <sheetViews>
    <sheetView topLeftCell="A73" zoomScaleNormal="100" workbookViewId="0">
      <selection activeCell="K51" sqref="K51"/>
    </sheetView>
  </sheetViews>
  <sheetFormatPr defaultRowHeight="13.2" x14ac:dyDescent="0.25"/>
  <cols>
    <col min="1" max="1" width="5.33203125" style="121" customWidth="1"/>
    <col min="2" max="2" width="6.44140625" style="121" customWidth="1"/>
    <col min="3" max="3" width="20" style="121" customWidth="1"/>
    <col min="4" max="4" width="18" style="121" customWidth="1"/>
    <col min="5" max="5" width="16.6640625" style="317" customWidth="1"/>
    <col min="6" max="6" width="3.6640625" style="121" customWidth="1"/>
    <col min="7" max="8" width="16.33203125" style="121" customWidth="1"/>
    <col min="9" max="9" width="3.88671875" style="121" customWidth="1"/>
    <col min="10" max="11" width="16.33203125" style="121" customWidth="1"/>
    <col min="12" max="256" width="9.109375" style="121"/>
    <col min="257" max="257" width="5.33203125" style="121" customWidth="1"/>
    <col min="258" max="258" width="6.44140625" style="121" customWidth="1"/>
    <col min="259" max="259" width="18.5546875" style="121" customWidth="1"/>
    <col min="260" max="260" width="11.6640625" style="121" customWidth="1"/>
    <col min="261" max="261" width="13.33203125" style="121" customWidth="1"/>
    <col min="262" max="262" width="3.6640625" style="121" customWidth="1"/>
    <col min="263" max="264" width="11.88671875" style="121" customWidth="1"/>
    <col min="265" max="265" width="13.88671875" style="121" customWidth="1"/>
    <col min="266" max="267" width="11.88671875" style="121" customWidth="1"/>
    <col min="268" max="512" width="9.109375" style="121"/>
    <col min="513" max="513" width="5.33203125" style="121" customWidth="1"/>
    <col min="514" max="514" width="6.44140625" style="121" customWidth="1"/>
    <col min="515" max="515" width="18.5546875" style="121" customWidth="1"/>
    <col min="516" max="516" width="11.6640625" style="121" customWidth="1"/>
    <col min="517" max="517" width="13.33203125" style="121" customWidth="1"/>
    <col min="518" max="518" width="3.6640625" style="121" customWidth="1"/>
    <col min="519" max="520" width="11.88671875" style="121" customWidth="1"/>
    <col min="521" max="521" width="13.88671875" style="121" customWidth="1"/>
    <col min="522" max="523" width="11.88671875" style="121" customWidth="1"/>
    <col min="524" max="768" width="9.109375" style="121"/>
    <col min="769" max="769" width="5.33203125" style="121" customWidth="1"/>
    <col min="770" max="770" width="6.44140625" style="121" customWidth="1"/>
    <col min="771" max="771" width="18.5546875" style="121" customWidth="1"/>
    <col min="772" max="772" width="11.6640625" style="121" customWidth="1"/>
    <col min="773" max="773" width="13.33203125" style="121" customWidth="1"/>
    <col min="774" max="774" width="3.6640625" style="121" customWidth="1"/>
    <col min="775" max="776" width="11.88671875" style="121" customWidth="1"/>
    <col min="777" max="777" width="13.88671875" style="121" customWidth="1"/>
    <col min="778" max="779" width="11.88671875" style="121" customWidth="1"/>
    <col min="780" max="1024" width="9.109375" style="121"/>
    <col min="1025" max="1025" width="5.33203125" style="121" customWidth="1"/>
    <col min="1026" max="1026" width="6.44140625" style="121" customWidth="1"/>
    <col min="1027" max="1027" width="18.5546875" style="121" customWidth="1"/>
    <col min="1028" max="1028" width="11.6640625" style="121" customWidth="1"/>
    <col min="1029" max="1029" width="13.33203125" style="121" customWidth="1"/>
    <col min="1030" max="1030" width="3.6640625" style="121" customWidth="1"/>
    <col min="1031" max="1032" width="11.88671875" style="121" customWidth="1"/>
    <col min="1033" max="1033" width="13.88671875" style="121" customWidth="1"/>
    <col min="1034" max="1035" width="11.88671875" style="121" customWidth="1"/>
    <col min="1036" max="1280" width="9.109375" style="121"/>
    <col min="1281" max="1281" width="5.33203125" style="121" customWidth="1"/>
    <col min="1282" max="1282" width="6.44140625" style="121" customWidth="1"/>
    <col min="1283" max="1283" width="18.5546875" style="121" customWidth="1"/>
    <col min="1284" max="1284" width="11.6640625" style="121" customWidth="1"/>
    <col min="1285" max="1285" width="13.33203125" style="121" customWidth="1"/>
    <col min="1286" max="1286" width="3.6640625" style="121" customWidth="1"/>
    <col min="1287" max="1288" width="11.88671875" style="121" customWidth="1"/>
    <col min="1289" max="1289" width="13.88671875" style="121" customWidth="1"/>
    <col min="1290" max="1291" width="11.88671875" style="121" customWidth="1"/>
    <col min="1292" max="1536" width="9.109375" style="121"/>
    <col min="1537" max="1537" width="5.33203125" style="121" customWidth="1"/>
    <col min="1538" max="1538" width="6.44140625" style="121" customWidth="1"/>
    <col min="1539" max="1539" width="18.5546875" style="121" customWidth="1"/>
    <col min="1540" max="1540" width="11.6640625" style="121" customWidth="1"/>
    <col min="1541" max="1541" width="13.33203125" style="121" customWidth="1"/>
    <col min="1542" max="1542" width="3.6640625" style="121" customWidth="1"/>
    <col min="1543" max="1544" width="11.88671875" style="121" customWidth="1"/>
    <col min="1545" max="1545" width="13.88671875" style="121" customWidth="1"/>
    <col min="1546" max="1547" width="11.88671875" style="121" customWidth="1"/>
    <col min="1548" max="1792" width="9.109375" style="121"/>
    <col min="1793" max="1793" width="5.33203125" style="121" customWidth="1"/>
    <col min="1794" max="1794" width="6.44140625" style="121" customWidth="1"/>
    <col min="1795" max="1795" width="18.5546875" style="121" customWidth="1"/>
    <col min="1796" max="1796" width="11.6640625" style="121" customWidth="1"/>
    <col min="1797" max="1797" width="13.33203125" style="121" customWidth="1"/>
    <col min="1798" max="1798" width="3.6640625" style="121" customWidth="1"/>
    <col min="1799" max="1800" width="11.88671875" style="121" customWidth="1"/>
    <col min="1801" max="1801" width="13.88671875" style="121" customWidth="1"/>
    <col min="1802" max="1803" width="11.88671875" style="121" customWidth="1"/>
    <col min="1804" max="2048" width="9.109375" style="121"/>
    <col min="2049" max="2049" width="5.33203125" style="121" customWidth="1"/>
    <col min="2050" max="2050" width="6.44140625" style="121" customWidth="1"/>
    <col min="2051" max="2051" width="18.5546875" style="121" customWidth="1"/>
    <col min="2052" max="2052" width="11.6640625" style="121" customWidth="1"/>
    <col min="2053" max="2053" width="13.33203125" style="121" customWidth="1"/>
    <col min="2054" max="2054" width="3.6640625" style="121" customWidth="1"/>
    <col min="2055" max="2056" width="11.88671875" style="121" customWidth="1"/>
    <col min="2057" max="2057" width="13.88671875" style="121" customWidth="1"/>
    <col min="2058" max="2059" width="11.88671875" style="121" customWidth="1"/>
    <col min="2060" max="2304" width="9.109375" style="121"/>
    <col min="2305" max="2305" width="5.33203125" style="121" customWidth="1"/>
    <col min="2306" max="2306" width="6.44140625" style="121" customWidth="1"/>
    <col min="2307" max="2307" width="18.5546875" style="121" customWidth="1"/>
    <col min="2308" max="2308" width="11.6640625" style="121" customWidth="1"/>
    <col min="2309" max="2309" width="13.33203125" style="121" customWidth="1"/>
    <col min="2310" max="2310" width="3.6640625" style="121" customWidth="1"/>
    <col min="2311" max="2312" width="11.88671875" style="121" customWidth="1"/>
    <col min="2313" max="2313" width="13.88671875" style="121" customWidth="1"/>
    <col min="2314" max="2315" width="11.88671875" style="121" customWidth="1"/>
    <col min="2316" max="2560" width="9.109375" style="121"/>
    <col min="2561" max="2561" width="5.33203125" style="121" customWidth="1"/>
    <col min="2562" max="2562" width="6.44140625" style="121" customWidth="1"/>
    <col min="2563" max="2563" width="18.5546875" style="121" customWidth="1"/>
    <col min="2564" max="2564" width="11.6640625" style="121" customWidth="1"/>
    <col min="2565" max="2565" width="13.33203125" style="121" customWidth="1"/>
    <col min="2566" max="2566" width="3.6640625" style="121" customWidth="1"/>
    <col min="2567" max="2568" width="11.88671875" style="121" customWidth="1"/>
    <col min="2569" max="2569" width="13.88671875" style="121" customWidth="1"/>
    <col min="2570" max="2571" width="11.88671875" style="121" customWidth="1"/>
    <col min="2572" max="2816" width="9.109375" style="121"/>
    <col min="2817" max="2817" width="5.33203125" style="121" customWidth="1"/>
    <col min="2818" max="2818" width="6.44140625" style="121" customWidth="1"/>
    <col min="2819" max="2819" width="18.5546875" style="121" customWidth="1"/>
    <col min="2820" max="2820" width="11.6640625" style="121" customWidth="1"/>
    <col min="2821" max="2821" width="13.33203125" style="121" customWidth="1"/>
    <col min="2822" max="2822" width="3.6640625" style="121" customWidth="1"/>
    <col min="2823" max="2824" width="11.88671875" style="121" customWidth="1"/>
    <col min="2825" max="2825" width="13.88671875" style="121" customWidth="1"/>
    <col min="2826" max="2827" width="11.88671875" style="121" customWidth="1"/>
    <col min="2828" max="3072" width="9.109375" style="121"/>
    <col min="3073" max="3073" width="5.33203125" style="121" customWidth="1"/>
    <col min="3074" max="3074" width="6.44140625" style="121" customWidth="1"/>
    <col min="3075" max="3075" width="18.5546875" style="121" customWidth="1"/>
    <col min="3076" max="3076" width="11.6640625" style="121" customWidth="1"/>
    <col min="3077" max="3077" width="13.33203125" style="121" customWidth="1"/>
    <col min="3078" max="3078" width="3.6640625" style="121" customWidth="1"/>
    <col min="3079" max="3080" width="11.88671875" style="121" customWidth="1"/>
    <col min="3081" max="3081" width="13.88671875" style="121" customWidth="1"/>
    <col min="3082" max="3083" width="11.88671875" style="121" customWidth="1"/>
    <col min="3084" max="3328" width="9.109375" style="121"/>
    <col min="3329" max="3329" width="5.33203125" style="121" customWidth="1"/>
    <col min="3330" max="3330" width="6.44140625" style="121" customWidth="1"/>
    <col min="3331" max="3331" width="18.5546875" style="121" customWidth="1"/>
    <col min="3332" max="3332" width="11.6640625" style="121" customWidth="1"/>
    <col min="3333" max="3333" width="13.33203125" style="121" customWidth="1"/>
    <col min="3334" max="3334" width="3.6640625" style="121" customWidth="1"/>
    <col min="3335" max="3336" width="11.88671875" style="121" customWidth="1"/>
    <col min="3337" max="3337" width="13.88671875" style="121" customWidth="1"/>
    <col min="3338" max="3339" width="11.88671875" style="121" customWidth="1"/>
    <col min="3340" max="3584" width="9.109375" style="121"/>
    <col min="3585" max="3585" width="5.33203125" style="121" customWidth="1"/>
    <col min="3586" max="3586" width="6.44140625" style="121" customWidth="1"/>
    <col min="3587" max="3587" width="18.5546875" style="121" customWidth="1"/>
    <col min="3588" max="3588" width="11.6640625" style="121" customWidth="1"/>
    <col min="3589" max="3589" width="13.33203125" style="121" customWidth="1"/>
    <col min="3590" max="3590" width="3.6640625" style="121" customWidth="1"/>
    <col min="3591" max="3592" width="11.88671875" style="121" customWidth="1"/>
    <col min="3593" max="3593" width="13.88671875" style="121" customWidth="1"/>
    <col min="3594" max="3595" width="11.88671875" style="121" customWidth="1"/>
    <col min="3596" max="3840" width="9.109375" style="121"/>
    <col min="3841" max="3841" width="5.33203125" style="121" customWidth="1"/>
    <col min="3842" max="3842" width="6.44140625" style="121" customWidth="1"/>
    <col min="3843" max="3843" width="18.5546875" style="121" customWidth="1"/>
    <col min="3844" max="3844" width="11.6640625" style="121" customWidth="1"/>
    <col min="3845" max="3845" width="13.33203125" style="121" customWidth="1"/>
    <col min="3846" max="3846" width="3.6640625" style="121" customWidth="1"/>
    <col min="3847" max="3848" width="11.88671875" style="121" customWidth="1"/>
    <col min="3849" max="3849" width="13.88671875" style="121" customWidth="1"/>
    <col min="3850" max="3851" width="11.88671875" style="121" customWidth="1"/>
    <col min="3852" max="4096" width="9.109375" style="121"/>
    <col min="4097" max="4097" width="5.33203125" style="121" customWidth="1"/>
    <col min="4098" max="4098" width="6.44140625" style="121" customWidth="1"/>
    <col min="4099" max="4099" width="18.5546875" style="121" customWidth="1"/>
    <col min="4100" max="4100" width="11.6640625" style="121" customWidth="1"/>
    <col min="4101" max="4101" width="13.33203125" style="121" customWidth="1"/>
    <col min="4102" max="4102" width="3.6640625" style="121" customWidth="1"/>
    <col min="4103" max="4104" width="11.88671875" style="121" customWidth="1"/>
    <col min="4105" max="4105" width="13.88671875" style="121" customWidth="1"/>
    <col min="4106" max="4107" width="11.88671875" style="121" customWidth="1"/>
    <col min="4108" max="4352" width="9.109375" style="121"/>
    <col min="4353" max="4353" width="5.33203125" style="121" customWidth="1"/>
    <col min="4354" max="4354" width="6.44140625" style="121" customWidth="1"/>
    <col min="4355" max="4355" width="18.5546875" style="121" customWidth="1"/>
    <col min="4356" max="4356" width="11.6640625" style="121" customWidth="1"/>
    <col min="4357" max="4357" width="13.33203125" style="121" customWidth="1"/>
    <col min="4358" max="4358" width="3.6640625" style="121" customWidth="1"/>
    <col min="4359" max="4360" width="11.88671875" style="121" customWidth="1"/>
    <col min="4361" max="4361" width="13.88671875" style="121" customWidth="1"/>
    <col min="4362" max="4363" width="11.88671875" style="121" customWidth="1"/>
    <col min="4364" max="4608" width="9.109375" style="121"/>
    <col min="4609" max="4609" width="5.33203125" style="121" customWidth="1"/>
    <col min="4610" max="4610" width="6.44140625" style="121" customWidth="1"/>
    <col min="4611" max="4611" width="18.5546875" style="121" customWidth="1"/>
    <col min="4612" max="4612" width="11.6640625" style="121" customWidth="1"/>
    <col min="4613" max="4613" width="13.33203125" style="121" customWidth="1"/>
    <col min="4614" max="4614" width="3.6640625" style="121" customWidth="1"/>
    <col min="4615" max="4616" width="11.88671875" style="121" customWidth="1"/>
    <col min="4617" max="4617" width="13.88671875" style="121" customWidth="1"/>
    <col min="4618" max="4619" width="11.88671875" style="121" customWidth="1"/>
    <col min="4620" max="4864" width="9.109375" style="121"/>
    <col min="4865" max="4865" width="5.33203125" style="121" customWidth="1"/>
    <col min="4866" max="4866" width="6.44140625" style="121" customWidth="1"/>
    <col min="4867" max="4867" width="18.5546875" style="121" customWidth="1"/>
    <col min="4868" max="4868" width="11.6640625" style="121" customWidth="1"/>
    <col min="4869" max="4869" width="13.33203125" style="121" customWidth="1"/>
    <col min="4870" max="4870" width="3.6640625" style="121" customWidth="1"/>
    <col min="4871" max="4872" width="11.88671875" style="121" customWidth="1"/>
    <col min="4873" max="4873" width="13.88671875" style="121" customWidth="1"/>
    <col min="4874" max="4875" width="11.88671875" style="121" customWidth="1"/>
    <col min="4876" max="5120" width="9.109375" style="121"/>
    <col min="5121" max="5121" width="5.33203125" style="121" customWidth="1"/>
    <col min="5122" max="5122" width="6.44140625" style="121" customWidth="1"/>
    <col min="5123" max="5123" width="18.5546875" style="121" customWidth="1"/>
    <col min="5124" max="5124" width="11.6640625" style="121" customWidth="1"/>
    <col min="5125" max="5125" width="13.33203125" style="121" customWidth="1"/>
    <col min="5126" max="5126" width="3.6640625" style="121" customWidth="1"/>
    <col min="5127" max="5128" width="11.88671875" style="121" customWidth="1"/>
    <col min="5129" max="5129" width="13.88671875" style="121" customWidth="1"/>
    <col min="5130" max="5131" width="11.88671875" style="121" customWidth="1"/>
    <col min="5132" max="5376" width="9.109375" style="121"/>
    <col min="5377" max="5377" width="5.33203125" style="121" customWidth="1"/>
    <col min="5378" max="5378" width="6.44140625" style="121" customWidth="1"/>
    <col min="5379" max="5379" width="18.5546875" style="121" customWidth="1"/>
    <col min="5380" max="5380" width="11.6640625" style="121" customWidth="1"/>
    <col min="5381" max="5381" width="13.33203125" style="121" customWidth="1"/>
    <col min="5382" max="5382" width="3.6640625" style="121" customWidth="1"/>
    <col min="5383" max="5384" width="11.88671875" style="121" customWidth="1"/>
    <col min="5385" max="5385" width="13.88671875" style="121" customWidth="1"/>
    <col min="5386" max="5387" width="11.88671875" style="121" customWidth="1"/>
    <col min="5388" max="5632" width="9.109375" style="121"/>
    <col min="5633" max="5633" width="5.33203125" style="121" customWidth="1"/>
    <col min="5634" max="5634" width="6.44140625" style="121" customWidth="1"/>
    <col min="5635" max="5635" width="18.5546875" style="121" customWidth="1"/>
    <col min="5636" max="5636" width="11.6640625" style="121" customWidth="1"/>
    <col min="5637" max="5637" width="13.33203125" style="121" customWidth="1"/>
    <col min="5638" max="5638" width="3.6640625" style="121" customWidth="1"/>
    <col min="5639" max="5640" width="11.88671875" style="121" customWidth="1"/>
    <col min="5641" max="5641" width="13.88671875" style="121" customWidth="1"/>
    <col min="5642" max="5643" width="11.88671875" style="121" customWidth="1"/>
    <col min="5644" max="5888" width="9.109375" style="121"/>
    <col min="5889" max="5889" width="5.33203125" style="121" customWidth="1"/>
    <col min="5890" max="5890" width="6.44140625" style="121" customWidth="1"/>
    <col min="5891" max="5891" width="18.5546875" style="121" customWidth="1"/>
    <col min="5892" max="5892" width="11.6640625" style="121" customWidth="1"/>
    <col min="5893" max="5893" width="13.33203125" style="121" customWidth="1"/>
    <col min="5894" max="5894" width="3.6640625" style="121" customWidth="1"/>
    <col min="5895" max="5896" width="11.88671875" style="121" customWidth="1"/>
    <col min="5897" max="5897" width="13.88671875" style="121" customWidth="1"/>
    <col min="5898" max="5899" width="11.88671875" style="121" customWidth="1"/>
    <col min="5900" max="6144" width="9.109375" style="121"/>
    <col min="6145" max="6145" width="5.33203125" style="121" customWidth="1"/>
    <col min="6146" max="6146" width="6.44140625" style="121" customWidth="1"/>
    <col min="6147" max="6147" width="18.5546875" style="121" customWidth="1"/>
    <col min="6148" max="6148" width="11.6640625" style="121" customWidth="1"/>
    <col min="6149" max="6149" width="13.33203125" style="121" customWidth="1"/>
    <col min="6150" max="6150" width="3.6640625" style="121" customWidth="1"/>
    <col min="6151" max="6152" width="11.88671875" style="121" customWidth="1"/>
    <col min="6153" max="6153" width="13.88671875" style="121" customWidth="1"/>
    <col min="6154" max="6155" width="11.88671875" style="121" customWidth="1"/>
    <col min="6156" max="6400" width="9.109375" style="121"/>
    <col min="6401" max="6401" width="5.33203125" style="121" customWidth="1"/>
    <col min="6402" max="6402" width="6.44140625" style="121" customWidth="1"/>
    <col min="6403" max="6403" width="18.5546875" style="121" customWidth="1"/>
    <col min="6404" max="6404" width="11.6640625" style="121" customWidth="1"/>
    <col min="6405" max="6405" width="13.33203125" style="121" customWidth="1"/>
    <col min="6406" max="6406" width="3.6640625" style="121" customWidth="1"/>
    <col min="6407" max="6408" width="11.88671875" style="121" customWidth="1"/>
    <col min="6409" max="6409" width="13.88671875" style="121" customWidth="1"/>
    <col min="6410" max="6411" width="11.88671875" style="121" customWidth="1"/>
    <col min="6412" max="6656" width="9.109375" style="121"/>
    <col min="6657" max="6657" width="5.33203125" style="121" customWidth="1"/>
    <col min="6658" max="6658" width="6.44140625" style="121" customWidth="1"/>
    <col min="6659" max="6659" width="18.5546875" style="121" customWidth="1"/>
    <col min="6660" max="6660" width="11.6640625" style="121" customWidth="1"/>
    <col min="6661" max="6661" width="13.33203125" style="121" customWidth="1"/>
    <col min="6662" max="6662" width="3.6640625" style="121" customWidth="1"/>
    <col min="6663" max="6664" width="11.88671875" style="121" customWidth="1"/>
    <col min="6665" max="6665" width="13.88671875" style="121" customWidth="1"/>
    <col min="6666" max="6667" width="11.88671875" style="121" customWidth="1"/>
    <col min="6668" max="6912" width="9.109375" style="121"/>
    <col min="6913" max="6913" width="5.33203125" style="121" customWidth="1"/>
    <col min="6914" max="6914" width="6.44140625" style="121" customWidth="1"/>
    <col min="6915" max="6915" width="18.5546875" style="121" customWidth="1"/>
    <col min="6916" max="6916" width="11.6640625" style="121" customWidth="1"/>
    <col min="6917" max="6917" width="13.33203125" style="121" customWidth="1"/>
    <col min="6918" max="6918" width="3.6640625" style="121" customWidth="1"/>
    <col min="6919" max="6920" width="11.88671875" style="121" customWidth="1"/>
    <col min="6921" max="6921" width="13.88671875" style="121" customWidth="1"/>
    <col min="6922" max="6923" width="11.88671875" style="121" customWidth="1"/>
    <col min="6924" max="7168" width="9.109375" style="121"/>
    <col min="7169" max="7169" width="5.33203125" style="121" customWidth="1"/>
    <col min="7170" max="7170" width="6.44140625" style="121" customWidth="1"/>
    <col min="7171" max="7171" width="18.5546875" style="121" customWidth="1"/>
    <col min="7172" max="7172" width="11.6640625" style="121" customWidth="1"/>
    <col min="7173" max="7173" width="13.33203125" style="121" customWidth="1"/>
    <col min="7174" max="7174" width="3.6640625" style="121" customWidth="1"/>
    <col min="7175" max="7176" width="11.88671875" style="121" customWidth="1"/>
    <col min="7177" max="7177" width="13.88671875" style="121" customWidth="1"/>
    <col min="7178" max="7179" width="11.88671875" style="121" customWidth="1"/>
    <col min="7180" max="7424" width="9.109375" style="121"/>
    <col min="7425" max="7425" width="5.33203125" style="121" customWidth="1"/>
    <col min="7426" max="7426" width="6.44140625" style="121" customWidth="1"/>
    <col min="7427" max="7427" width="18.5546875" style="121" customWidth="1"/>
    <col min="7428" max="7428" width="11.6640625" style="121" customWidth="1"/>
    <col min="7429" max="7429" width="13.33203125" style="121" customWidth="1"/>
    <col min="7430" max="7430" width="3.6640625" style="121" customWidth="1"/>
    <col min="7431" max="7432" width="11.88671875" style="121" customWidth="1"/>
    <col min="7433" max="7433" width="13.88671875" style="121" customWidth="1"/>
    <col min="7434" max="7435" width="11.88671875" style="121" customWidth="1"/>
    <col min="7436" max="7680" width="9.109375" style="121"/>
    <col min="7681" max="7681" width="5.33203125" style="121" customWidth="1"/>
    <col min="7682" max="7682" width="6.44140625" style="121" customWidth="1"/>
    <col min="7683" max="7683" width="18.5546875" style="121" customWidth="1"/>
    <col min="7684" max="7684" width="11.6640625" style="121" customWidth="1"/>
    <col min="7685" max="7685" width="13.33203125" style="121" customWidth="1"/>
    <col min="7686" max="7686" width="3.6640625" style="121" customWidth="1"/>
    <col min="7687" max="7688" width="11.88671875" style="121" customWidth="1"/>
    <col min="7689" max="7689" width="13.88671875" style="121" customWidth="1"/>
    <col min="7690" max="7691" width="11.88671875" style="121" customWidth="1"/>
    <col min="7692" max="7936" width="9.109375" style="121"/>
    <col min="7937" max="7937" width="5.33203125" style="121" customWidth="1"/>
    <col min="7938" max="7938" width="6.44140625" style="121" customWidth="1"/>
    <col min="7939" max="7939" width="18.5546875" style="121" customWidth="1"/>
    <col min="7940" max="7940" width="11.6640625" style="121" customWidth="1"/>
    <col min="7941" max="7941" width="13.33203125" style="121" customWidth="1"/>
    <col min="7942" max="7942" width="3.6640625" style="121" customWidth="1"/>
    <col min="7943" max="7944" width="11.88671875" style="121" customWidth="1"/>
    <col min="7945" max="7945" width="13.88671875" style="121" customWidth="1"/>
    <col min="7946" max="7947" width="11.88671875" style="121" customWidth="1"/>
    <col min="7948" max="8192" width="9.109375" style="121"/>
    <col min="8193" max="8193" width="5.33203125" style="121" customWidth="1"/>
    <col min="8194" max="8194" width="6.44140625" style="121" customWidth="1"/>
    <col min="8195" max="8195" width="18.5546875" style="121" customWidth="1"/>
    <col min="8196" max="8196" width="11.6640625" style="121" customWidth="1"/>
    <col min="8197" max="8197" width="13.33203125" style="121" customWidth="1"/>
    <col min="8198" max="8198" width="3.6640625" style="121" customWidth="1"/>
    <col min="8199" max="8200" width="11.88671875" style="121" customWidth="1"/>
    <col min="8201" max="8201" width="13.88671875" style="121" customWidth="1"/>
    <col min="8202" max="8203" width="11.88671875" style="121" customWidth="1"/>
    <col min="8204" max="8448" width="9.109375" style="121"/>
    <col min="8449" max="8449" width="5.33203125" style="121" customWidth="1"/>
    <col min="8450" max="8450" width="6.44140625" style="121" customWidth="1"/>
    <col min="8451" max="8451" width="18.5546875" style="121" customWidth="1"/>
    <col min="8452" max="8452" width="11.6640625" style="121" customWidth="1"/>
    <col min="8453" max="8453" width="13.33203125" style="121" customWidth="1"/>
    <col min="8454" max="8454" width="3.6640625" style="121" customWidth="1"/>
    <col min="8455" max="8456" width="11.88671875" style="121" customWidth="1"/>
    <col min="8457" max="8457" width="13.88671875" style="121" customWidth="1"/>
    <col min="8458" max="8459" width="11.88671875" style="121" customWidth="1"/>
    <col min="8460" max="8704" width="9.109375" style="121"/>
    <col min="8705" max="8705" width="5.33203125" style="121" customWidth="1"/>
    <col min="8706" max="8706" width="6.44140625" style="121" customWidth="1"/>
    <col min="8707" max="8707" width="18.5546875" style="121" customWidth="1"/>
    <col min="8708" max="8708" width="11.6640625" style="121" customWidth="1"/>
    <col min="8709" max="8709" width="13.33203125" style="121" customWidth="1"/>
    <col min="8710" max="8710" width="3.6640625" style="121" customWidth="1"/>
    <col min="8711" max="8712" width="11.88671875" style="121" customWidth="1"/>
    <col min="8713" max="8713" width="13.88671875" style="121" customWidth="1"/>
    <col min="8714" max="8715" width="11.88671875" style="121" customWidth="1"/>
    <col min="8716" max="8960" width="9.109375" style="121"/>
    <col min="8961" max="8961" width="5.33203125" style="121" customWidth="1"/>
    <col min="8962" max="8962" width="6.44140625" style="121" customWidth="1"/>
    <col min="8963" max="8963" width="18.5546875" style="121" customWidth="1"/>
    <col min="8964" max="8964" width="11.6640625" style="121" customWidth="1"/>
    <col min="8965" max="8965" width="13.33203125" style="121" customWidth="1"/>
    <col min="8966" max="8966" width="3.6640625" style="121" customWidth="1"/>
    <col min="8967" max="8968" width="11.88671875" style="121" customWidth="1"/>
    <col min="8969" max="8969" width="13.88671875" style="121" customWidth="1"/>
    <col min="8970" max="8971" width="11.88671875" style="121" customWidth="1"/>
    <col min="8972" max="9216" width="9.109375" style="121"/>
    <col min="9217" max="9217" width="5.33203125" style="121" customWidth="1"/>
    <col min="9218" max="9218" width="6.44140625" style="121" customWidth="1"/>
    <col min="9219" max="9219" width="18.5546875" style="121" customWidth="1"/>
    <col min="9220" max="9220" width="11.6640625" style="121" customWidth="1"/>
    <col min="9221" max="9221" width="13.33203125" style="121" customWidth="1"/>
    <col min="9222" max="9222" width="3.6640625" style="121" customWidth="1"/>
    <col min="9223" max="9224" width="11.88671875" style="121" customWidth="1"/>
    <col min="9225" max="9225" width="13.88671875" style="121" customWidth="1"/>
    <col min="9226" max="9227" width="11.88671875" style="121" customWidth="1"/>
    <col min="9228" max="9472" width="9.109375" style="121"/>
    <col min="9473" max="9473" width="5.33203125" style="121" customWidth="1"/>
    <col min="9474" max="9474" width="6.44140625" style="121" customWidth="1"/>
    <col min="9475" max="9475" width="18.5546875" style="121" customWidth="1"/>
    <col min="9476" max="9476" width="11.6640625" style="121" customWidth="1"/>
    <col min="9477" max="9477" width="13.33203125" style="121" customWidth="1"/>
    <col min="9478" max="9478" width="3.6640625" style="121" customWidth="1"/>
    <col min="9479" max="9480" width="11.88671875" style="121" customWidth="1"/>
    <col min="9481" max="9481" width="13.88671875" style="121" customWidth="1"/>
    <col min="9482" max="9483" width="11.88671875" style="121" customWidth="1"/>
    <col min="9484" max="9728" width="9.109375" style="121"/>
    <col min="9729" max="9729" width="5.33203125" style="121" customWidth="1"/>
    <col min="9730" max="9730" width="6.44140625" style="121" customWidth="1"/>
    <col min="9731" max="9731" width="18.5546875" style="121" customWidth="1"/>
    <col min="9732" max="9732" width="11.6640625" style="121" customWidth="1"/>
    <col min="9733" max="9733" width="13.33203125" style="121" customWidth="1"/>
    <col min="9734" max="9734" width="3.6640625" style="121" customWidth="1"/>
    <col min="9735" max="9736" width="11.88671875" style="121" customWidth="1"/>
    <col min="9737" max="9737" width="13.88671875" style="121" customWidth="1"/>
    <col min="9738" max="9739" width="11.88671875" style="121" customWidth="1"/>
    <col min="9740" max="9984" width="9.109375" style="121"/>
    <col min="9985" max="9985" width="5.33203125" style="121" customWidth="1"/>
    <col min="9986" max="9986" width="6.44140625" style="121" customWidth="1"/>
    <col min="9987" max="9987" width="18.5546875" style="121" customWidth="1"/>
    <col min="9988" max="9988" width="11.6640625" style="121" customWidth="1"/>
    <col min="9989" max="9989" width="13.33203125" style="121" customWidth="1"/>
    <col min="9990" max="9990" width="3.6640625" style="121" customWidth="1"/>
    <col min="9991" max="9992" width="11.88671875" style="121" customWidth="1"/>
    <col min="9993" max="9993" width="13.88671875" style="121" customWidth="1"/>
    <col min="9994" max="9995" width="11.88671875" style="121" customWidth="1"/>
    <col min="9996" max="10240" width="9.109375" style="121"/>
    <col min="10241" max="10241" width="5.33203125" style="121" customWidth="1"/>
    <col min="10242" max="10242" width="6.44140625" style="121" customWidth="1"/>
    <col min="10243" max="10243" width="18.5546875" style="121" customWidth="1"/>
    <col min="10244" max="10244" width="11.6640625" style="121" customWidth="1"/>
    <col min="10245" max="10245" width="13.33203125" style="121" customWidth="1"/>
    <col min="10246" max="10246" width="3.6640625" style="121" customWidth="1"/>
    <col min="10247" max="10248" width="11.88671875" style="121" customWidth="1"/>
    <col min="10249" max="10249" width="13.88671875" style="121" customWidth="1"/>
    <col min="10250" max="10251" width="11.88671875" style="121" customWidth="1"/>
    <col min="10252" max="10496" width="9.109375" style="121"/>
    <col min="10497" max="10497" width="5.33203125" style="121" customWidth="1"/>
    <col min="10498" max="10498" width="6.44140625" style="121" customWidth="1"/>
    <col min="10499" max="10499" width="18.5546875" style="121" customWidth="1"/>
    <col min="10500" max="10500" width="11.6640625" style="121" customWidth="1"/>
    <col min="10501" max="10501" width="13.33203125" style="121" customWidth="1"/>
    <col min="10502" max="10502" width="3.6640625" style="121" customWidth="1"/>
    <col min="10503" max="10504" width="11.88671875" style="121" customWidth="1"/>
    <col min="10505" max="10505" width="13.88671875" style="121" customWidth="1"/>
    <col min="10506" max="10507" width="11.88671875" style="121" customWidth="1"/>
    <col min="10508" max="10752" width="9.109375" style="121"/>
    <col min="10753" max="10753" width="5.33203125" style="121" customWidth="1"/>
    <col min="10754" max="10754" width="6.44140625" style="121" customWidth="1"/>
    <col min="10755" max="10755" width="18.5546875" style="121" customWidth="1"/>
    <col min="10756" max="10756" width="11.6640625" style="121" customWidth="1"/>
    <col min="10757" max="10757" width="13.33203125" style="121" customWidth="1"/>
    <col min="10758" max="10758" width="3.6640625" style="121" customWidth="1"/>
    <col min="10759" max="10760" width="11.88671875" style="121" customWidth="1"/>
    <col min="10761" max="10761" width="13.88671875" style="121" customWidth="1"/>
    <col min="10762" max="10763" width="11.88671875" style="121" customWidth="1"/>
    <col min="10764" max="11008" width="9.109375" style="121"/>
    <col min="11009" max="11009" width="5.33203125" style="121" customWidth="1"/>
    <col min="11010" max="11010" width="6.44140625" style="121" customWidth="1"/>
    <col min="11011" max="11011" width="18.5546875" style="121" customWidth="1"/>
    <col min="11012" max="11012" width="11.6640625" style="121" customWidth="1"/>
    <col min="11013" max="11013" width="13.33203125" style="121" customWidth="1"/>
    <col min="11014" max="11014" width="3.6640625" style="121" customWidth="1"/>
    <col min="11015" max="11016" width="11.88671875" style="121" customWidth="1"/>
    <col min="11017" max="11017" width="13.88671875" style="121" customWidth="1"/>
    <col min="11018" max="11019" width="11.88671875" style="121" customWidth="1"/>
    <col min="11020" max="11264" width="9.109375" style="121"/>
    <col min="11265" max="11265" width="5.33203125" style="121" customWidth="1"/>
    <col min="11266" max="11266" width="6.44140625" style="121" customWidth="1"/>
    <col min="11267" max="11267" width="18.5546875" style="121" customWidth="1"/>
    <col min="11268" max="11268" width="11.6640625" style="121" customWidth="1"/>
    <col min="11269" max="11269" width="13.33203125" style="121" customWidth="1"/>
    <col min="11270" max="11270" width="3.6640625" style="121" customWidth="1"/>
    <col min="11271" max="11272" width="11.88671875" style="121" customWidth="1"/>
    <col min="11273" max="11273" width="13.88671875" style="121" customWidth="1"/>
    <col min="11274" max="11275" width="11.88671875" style="121" customWidth="1"/>
    <col min="11276" max="11520" width="9.109375" style="121"/>
    <col min="11521" max="11521" width="5.33203125" style="121" customWidth="1"/>
    <col min="11522" max="11522" width="6.44140625" style="121" customWidth="1"/>
    <col min="11523" max="11523" width="18.5546875" style="121" customWidth="1"/>
    <col min="11524" max="11524" width="11.6640625" style="121" customWidth="1"/>
    <col min="11525" max="11525" width="13.33203125" style="121" customWidth="1"/>
    <col min="11526" max="11526" width="3.6640625" style="121" customWidth="1"/>
    <col min="11527" max="11528" width="11.88671875" style="121" customWidth="1"/>
    <col min="11529" max="11529" width="13.88671875" style="121" customWidth="1"/>
    <col min="11530" max="11531" width="11.88671875" style="121" customWidth="1"/>
    <col min="11532" max="11776" width="9.109375" style="121"/>
    <col min="11777" max="11777" width="5.33203125" style="121" customWidth="1"/>
    <col min="11778" max="11778" width="6.44140625" style="121" customWidth="1"/>
    <col min="11779" max="11779" width="18.5546875" style="121" customWidth="1"/>
    <col min="11780" max="11780" width="11.6640625" style="121" customWidth="1"/>
    <col min="11781" max="11781" width="13.33203125" style="121" customWidth="1"/>
    <col min="11782" max="11782" width="3.6640625" style="121" customWidth="1"/>
    <col min="11783" max="11784" width="11.88671875" style="121" customWidth="1"/>
    <col min="11785" max="11785" width="13.88671875" style="121" customWidth="1"/>
    <col min="11786" max="11787" width="11.88671875" style="121" customWidth="1"/>
    <col min="11788" max="12032" width="9.109375" style="121"/>
    <col min="12033" max="12033" width="5.33203125" style="121" customWidth="1"/>
    <col min="12034" max="12034" width="6.44140625" style="121" customWidth="1"/>
    <col min="12035" max="12035" width="18.5546875" style="121" customWidth="1"/>
    <col min="12036" max="12036" width="11.6640625" style="121" customWidth="1"/>
    <col min="12037" max="12037" width="13.33203125" style="121" customWidth="1"/>
    <col min="12038" max="12038" width="3.6640625" style="121" customWidth="1"/>
    <col min="12039" max="12040" width="11.88671875" style="121" customWidth="1"/>
    <col min="12041" max="12041" width="13.88671875" style="121" customWidth="1"/>
    <col min="12042" max="12043" width="11.88671875" style="121" customWidth="1"/>
    <col min="12044" max="12288" width="9.109375" style="121"/>
    <col min="12289" max="12289" width="5.33203125" style="121" customWidth="1"/>
    <col min="12290" max="12290" width="6.44140625" style="121" customWidth="1"/>
    <col min="12291" max="12291" width="18.5546875" style="121" customWidth="1"/>
    <col min="12292" max="12292" width="11.6640625" style="121" customWidth="1"/>
    <col min="12293" max="12293" width="13.33203125" style="121" customWidth="1"/>
    <col min="12294" max="12294" width="3.6640625" style="121" customWidth="1"/>
    <col min="12295" max="12296" width="11.88671875" style="121" customWidth="1"/>
    <col min="12297" max="12297" width="13.88671875" style="121" customWidth="1"/>
    <col min="12298" max="12299" width="11.88671875" style="121" customWidth="1"/>
    <col min="12300" max="12544" width="9.109375" style="121"/>
    <col min="12545" max="12545" width="5.33203125" style="121" customWidth="1"/>
    <col min="12546" max="12546" width="6.44140625" style="121" customWidth="1"/>
    <col min="12547" max="12547" width="18.5546875" style="121" customWidth="1"/>
    <col min="12548" max="12548" width="11.6640625" style="121" customWidth="1"/>
    <col min="12549" max="12549" width="13.33203125" style="121" customWidth="1"/>
    <col min="12550" max="12550" width="3.6640625" style="121" customWidth="1"/>
    <col min="12551" max="12552" width="11.88671875" style="121" customWidth="1"/>
    <col min="12553" max="12553" width="13.88671875" style="121" customWidth="1"/>
    <col min="12554" max="12555" width="11.88671875" style="121" customWidth="1"/>
    <col min="12556" max="12800" width="9.109375" style="121"/>
    <col min="12801" max="12801" width="5.33203125" style="121" customWidth="1"/>
    <col min="12802" max="12802" width="6.44140625" style="121" customWidth="1"/>
    <col min="12803" max="12803" width="18.5546875" style="121" customWidth="1"/>
    <col min="12804" max="12804" width="11.6640625" style="121" customWidth="1"/>
    <col min="12805" max="12805" width="13.33203125" style="121" customWidth="1"/>
    <col min="12806" max="12806" width="3.6640625" style="121" customWidth="1"/>
    <col min="12807" max="12808" width="11.88671875" style="121" customWidth="1"/>
    <col min="12809" max="12809" width="13.88671875" style="121" customWidth="1"/>
    <col min="12810" max="12811" width="11.88671875" style="121" customWidth="1"/>
    <col min="12812" max="13056" width="9.109375" style="121"/>
    <col min="13057" max="13057" width="5.33203125" style="121" customWidth="1"/>
    <col min="13058" max="13058" width="6.44140625" style="121" customWidth="1"/>
    <col min="13059" max="13059" width="18.5546875" style="121" customWidth="1"/>
    <col min="13060" max="13060" width="11.6640625" style="121" customWidth="1"/>
    <col min="13061" max="13061" width="13.33203125" style="121" customWidth="1"/>
    <col min="13062" max="13062" width="3.6640625" style="121" customWidth="1"/>
    <col min="13063" max="13064" width="11.88671875" style="121" customWidth="1"/>
    <col min="13065" max="13065" width="13.88671875" style="121" customWidth="1"/>
    <col min="13066" max="13067" width="11.88671875" style="121" customWidth="1"/>
    <col min="13068" max="13312" width="9.109375" style="121"/>
    <col min="13313" max="13313" width="5.33203125" style="121" customWidth="1"/>
    <col min="13314" max="13314" width="6.44140625" style="121" customWidth="1"/>
    <col min="13315" max="13315" width="18.5546875" style="121" customWidth="1"/>
    <col min="13316" max="13316" width="11.6640625" style="121" customWidth="1"/>
    <col min="13317" max="13317" width="13.33203125" style="121" customWidth="1"/>
    <col min="13318" max="13318" width="3.6640625" style="121" customWidth="1"/>
    <col min="13319" max="13320" width="11.88671875" style="121" customWidth="1"/>
    <col min="13321" max="13321" width="13.88671875" style="121" customWidth="1"/>
    <col min="13322" max="13323" width="11.88671875" style="121" customWidth="1"/>
    <col min="13324" max="13568" width="9.109375" style="121"/>
    <col min="13569" max="13569" width="5.33203125" style="121" customWidth="1"/>
    <col min="13570" max="13570" width="6.44140625" style="121" customWidth="1"/>
    <col min="13571" max="13571" width="18.5546875" style="121" customWidth="1"/>
    <col min="13572" max="13572" width="11.6640625" style="121" customWidth="1"/>
    <col min="13573" max="13573" width="13.33203125" style="121" customWidth="1"/>
    <col min="13574" max="13574" width="3.6640625" style="121" customWidth="1"/>
    <col min="13575" max="13576" width="11.88671875" style="121" customWidth="1"/>
    <col min="13577" max="13577" width="13.88671875" style="121" customWidth="1"/>
    <col min="13578" max="13579" width="11.88671875" style="121" customWidth="1"/>
    <col min="13580" max="13824" width="9.109375" style="121"/>
    <col min="13825" max="13825" width="5.33203125" style="121" customWidth="1"/>
    <col min="13826" max="13826" width="6.44140625" style="121" customWidth="1"/>
    <col min="13827" max="13827" width="18.5546875" style="121" customWidth="1"/>
    <col min="13828" max="13828" width="11.6640625" style="121" customWidth="1"/>
    <col min="13829" max="13829" width="13.33203125" style="121" customWidth="1"/>
    <col min="13830" max="13830" width="3.6640625" style="121" customWidth="1"/>
    <col min="13831" max="13832" width="11.88671875" style="121" customWidth="1"/>
    <col min="13833" max="13833" width="13.88671875" style="121" customWidth="1"/>
    <col min="13834" max="13835" width="11.88671875" style="121" customWidth="1"/>
    <col min="13836" max="14080" width="9.109375" style="121"/>
    <col min="14081" max="14081" width="5.33203125" style="121" customWidth="1"/>
    <col min="14082" max="14082" width="6.44140625" style="121" customWidth="1"/>
    <col min="14083" max="14083" width="18.5546875" style="121" customWidth="1"/>
    <col min="14084" max="14084" width="11.6640625" style="121" customWidth="1"/>
    <col min="14085" max="14085" width="13.33203125" style="121" customWidth="1"/>
    <col min="14086" max="14086" width="3.6640625" style="121" customWidth="1"/>
    <col min="14087" max="14088" width="11.88671875" style="121" customWidth="1"/>
    <col min="14089" max="14089" width="13.88671875" style="121" customWidth="1"/>
    <col min="14090" max="14091" width="11.88671875" style="121" customWidth="1"/>
    <col min="14092" max="14336" width="9.109375" style="121"/>
    <col min="14337" max="14337" width="5.33203125" style="121" customWidth="1"/>
    <col min="14338" max="14338" width="6.44140625" style="121" customWidth="1"/>
    <col min="14339" max="14339" width="18.5546875" style="121" customWidth="1"/>
    <col min="14340" max="14340" width="11.6640625" style="121" customWidth="1"/>
    <col min="14341" max="14341" width="13.33203125" style="121" customWidth="1"/>
    <col min="14342" max="14342" width="3.6640625" style="121" customWidth="1"/>
    <col min="14343" max="14344" width="11.88671875" style="121" customWidth="1"/>
    <col min="14345" max="14345" width="13.88671875" style="121" customWidth="1"/>
    <col min="14346" max="14347" width="11.88671875" style="121" customWidth="1"/>
    <col min="14348" max="14592" width="9.109375" style="121"/>
    <col min="14593" max="14593" width="5.33203125" style="121" customWidth="1"/>
    <col min="14594" max="14594" width="6.44140625" style="121" customWidth="1"/>
    <col min="14595" max="14595" width="18.5546875" style="121" customWidth="1"/>
    <col min="14596" max="14596" width="11.6640625" style="121" customWidth="1"/>
    <col min="14597" max="14597" width="13.33203125" style="121" customWidth="1"/>
    <col min="14598" max="14598" width="3.6640625" style="121" customWidth="1"/>
    <col min="14599" max="14600" width="11.88671875" style="121" customWidth="1"/>
    <col min="14601" max="14601" width="13.88671875" style="121" customWidth="1"/>
    <col min="14602" max="14603" width="11.88671875" style="121" customWidth="1"/>
    <col min="14604" max="14848" width="9.109375" style="121"/>
    <col min="14849" max="14849" width="5.33203125" style="121" customWidth="1"/>
    <col min="14850" max="14850" width="6.44140625" style="121" customWidth="1"/>
    <col min="14851" max="14851" width="18.5546875" style="121" customWidth="1"/>
    <col min="14852" max="14852" width="11.6640625" style="121" customWidth="1"/>
    <col min="14853" max="14853" width="13.33203125" style="121" customWidth="1"/>
    <col min="14854" max="14854" width="3.6640625" style="121" customWidth="1"/>
    <col min="14855" max="14856" width="11.88671875" style="121" customWidth="1"/>
    <col min="14857" max="14857" width="13.88671875" style="121" customWidth="1"/>
    <col min="14858" max="14859" width="11.88671875" style="121" customWidth="1"/>
    <col min="14860" max="15104" width="9.109375" style="121"/>
    <col min="15105" max="15105" width="5.33203125" style="121" customWidth="1"/>
    <col min="15106" max="15106" width="6.44140625" style="121" customWidth="1"/>
    <col min="15107" max="15107" width="18.5546875" style="121" customWidth="1"/>
    <col min="15108" max="15108" width="11.6640625" style="121" customWidth="1"/>
    <col min="15109" max="15109" width="13.33203125" style="121" customWidth="1"/>
    <col min="15110" max="15110" width="3.6640625" style="121" customWidth="1"/>
    <col min="15111" max="15112" width="11.88671875" style="121" customWidth="1"/>
    <col min="15113" max="15113" width="13.88671875" style="121" customWidth="1"/>
    <col min="15114" max="15115" width="11.88671875" style="121" customWidth="1"/>
    <col min="15116" max="15360" width="9.109375" style="121"/>
    <col min="15361" max="15361" width="5.33203125" style="121" customWidth="1"/>
    <col min="15362" max="15362" width="6.44140625" style="121" customWidth="1"/>
    <col min="15363" max="15363" width="18.5546875" style="121" customWidth="1"/>
    <col min="15364" max="15364" width="11.6640625" style="121" customWidth="1"/>
    <col min="15365" max="15365" width="13.33203125" style="121" customWidth="1"/>
    <col min="15366" max="15366" width="3.6640625" style="121" customWidth="1"/>
    <col min="15367" max="15368" width="11.88671875" style="121" customWidth="1"/>
    <col min="15369" max="15369" width="13.88671875" style="121" customWidth="1"/>
    <col min="15370" max="15371" width="11.88671875" style="121" customWidth="1"/>
    <col min="15372" max="15616" width="9.109375" style="121"/>
    <col min="15617" max="15617" width="5.33203125" style="121" customWidth="1"/>
    <col min="15618" max="15618" width="6.44140625" style="121" customWidth="1"/>
    <col min="15619" max="15619" width="18.5546875" style="121" customWidth="1"/>
    <col min="15620" max="15620" width="11.6640625" style="121" customWidth="1"/>
    <col min="15621" max="15621" width="13.33203125" style="121" customWidth="1"/>
    <col min="15622" max="15622" width="3.6640625" style="121" customWidth="1"/>
    <col min="15623" max="15624" width="11.88671875" style="121" customWidth="1"/>
    <col min="15625" max="15625" width="13.88671875" style="121" customWidth="1"/>
    <col min="15626" max="15627" width="11.88671875" style="121" customWidth="1"/>
    <col min="15628" max="15872" width="9.109375" style="121"/>
    <col min="15873" max="15873" width="5.33203125" style="121" customWidth="1"/>
    <col min="15874" max="15874" width="6.44140625" style="121" customWidth="1"/>
    <col min="15875" max="15875" width="18.5546875" style="121" customWidth="1"/>
    <col min="15876" max="15876" width="11.6640625" style="121" customWidth="1"/>
    <col min="15877" max="15877" width="13.33203125" style="121" customWidth="1"/>
    <col min="15878" max="15878" width="3.6640625" style="121" customWidth="1"/>
    <col min="15879" max="15880" width="11.88671875" style="121" customWidth="1"/>
    <col min="15881" max="15881" width="13.88671875" style="121" customWidth="1"/>
    <col min="15882" max="15883" width="11.88671875" style="121" customWidth="1"/>
    <col min="15884" max="16128" width="9.109375" style="121"/>
    <col min="16129" max="16129" width="5.33203125" style="121" customWidth="1"/>
    <col min="16130" max="16130" width="6.44140625" style="121" customWidth="1"/>
    <col min="16131" max="16131" width="18.5546875" style="121" customWidth="1"/>
    <col min="16132" max="16132" width="11.6640625" style="121" customWidth="1"/>
    <col min="16133" max="16133" width="13.33203125" style="121" customWidth="1"/>
    <col min="16134" max="16134" width="3.6640625" style="121" customWidth="1"/>
    <col min="16135" max="16136" width="11.88671875" style="121" customWidth="1"/>
    <col min="16137" max="16137" width="13.88671875" style="121" customWidth="1"/>
    <col min="16138" max="16139" width="11.88671875" style="121" customWidth="1"/>
    <col min="16140" max="16384" width="9.109375" style="121"/>
  </cols>
  <sheetData>
    <row r="1" spans="1:11" ht="12" customHeight="1" x14ac:dyDescent="0.25">
      <c r="A1" s="316" t="s">
        <v>184</v>
      </c>
    </row>
    <row r="2" spans="1:11" x14ac:dyDescent="0.25">
      <c r="A2" s="4" t="s">
        <v>185</v>
      </c>
    </row>
    <row r="3" spans="1:11" ht="6" customHeight="1" x14ac:dyDescent="0.25"/>
    <row r="4" spans="1:11" s="319" customFormat="1" ht="18.75" customHeight="1" x14ac:dyDescent="0.3">
      <c r="A4" s="318"/>
      <c r="D4" s="320" t="s">
        <v>72</v>
      </c>
      <c r="E4" s="321" t="s">
        <v>74</v>
      </c>
      <c r="G4" s="322"/>
      <c r="H4" s="323"/>
      <c r="I4" s="324" t="s">
        <v>218</v>
      </c>
      <c r="J4" s="325"/>
      <c r="K4" s="326"/>
    </row>
    <row r="5" spans="1:11" s="319" customFormat="1" ht="21" customHeight="1" x14ac:dyDescent="0.3">
      <c r="A5" s="318"/>
      <c r="D5" s="649" t="s">
        <v>219</v>
      </c>
      <c r="E5" s="650"/>
      <c r="G5" s="648" t="s">
        <v>76</v>
      </c>
      <c r="H5" s="648"/>
      <c r="I5" s="329"/>
      <c r="J5" s="648" t="s">
        <v>213</v>
      </c>
      <c r="K5" s="648"/>
    </row>
    <row r="6" spans="1:11" ht="24.6" customHeight="1" x14ac:dyDescent="0.25">
      <c r="A6" s="330"/>
      <c r="B6" s="251"/>
      <c r="C6" s="307"/>
      <c r="D6" s="331" t="s">
        <v>186</v>
      </c>
      <c r="E6" s="332" t="s">
        <v>272</v>
      </c>
      <c r="F6" s="319"/>
      <c r="G6" s="331" t="s">
        <v>186</v>
      </c>
      <c r="H6" s="332" t="s">
        <v>187</v>
      </c>
      <c r="I6" s="319"/>
      <c r="J6" s="331" t="s">
        <v>186</v>
      </c>
      <c r="K6" s="332" t="s">
        <v>187</v>
      </c>
    </row>
    <row r="7" spans="1:11" ht="21" customHeight="1" x14ac:dyDescent="0.25">
      <c r="A7" s="333" t="s">
        <v>79</v>
      </c>
      <c r="B7" s="163" t="s">
        <v>31</v>
      </c>
      <c r="D7" s="265"/>
      <c r="E7" s="334" t="s">
        <v>273</v>
      </c>
      <c r="F7" s="149"/>
      <c r="G7" s="335"/>
      <c r="H7" s="334" t="s">
        <v>273</v>
      </c>
      <c r="I7" s="149"/>
      <c r="J7" s="335"/>
      <c r="K7" s="334" t="s">
        <v>273</v>
      </c>
    </row>
    <row r="8" spans="1:11" x14ac:dyDescent="0.25">
      <c r="A8" s="336"/>
      <c r="B8" s="4" t="s">
        <v>188</v>
      </c>
      <c r="C8" s="266" t="s">
        <v>81</v>
      </c>
      <c r="D8" s="97" t="str">
        <f>IF('Tabelle Attività'!D13&lt;&gt;"",TRIM('Tabelle Attività'!D13),"")</f>
        <v/>
      </c>
      <c r="E8" s="96"/>
      <c r="G8" s="164" t="str">
        <f>IF('Tabelle Attività'!X13&lt;&gt;0,'Tabelle Attività'!X13,"")</f>
        <v/>
      </c>
      <c r="H8" s="379"/>
      <c r="J8" s="164" t="str">
        <f>IF('Tabelle Attività'!Y13&lt;&gt;0,'Tabelle Attività'!Y13,"")</f>
        <v/>
      </c>
      <c r="K8" s="379"/>
    </row>
    <row r="9" spans="1:11" x14ac:dyDescent="0.25">
      <c r="A9" s="336"/>
      <c r="B9" s="4" t="s">
        <v>189</v>
      </c>
      <c r="C9" s="266" t="s">
        <v>83</v>
      </c>
      <c r="D9" s="97" t="str">
        <f>IF('Tabelle Attività'!D14&lt;&gt;"",TRIM('Tabelle Attività'!D14),"")</f>
        <v/>
      </c>
      <c r="E9" s="96"/>
      <c r="G9" s="164" t="str">
        <f>IF('Tabelle Attività'!X14&lt;&gt;0,'Tabelle Attività'!X14,"")</f>
        <v/>
      </c>
      <c r="H9" s="165"/>
      <c r="J9" s="164" t="str">
        <f>IF('Tabelle Attività'!Y14&lt;&gt;0,'Tabelle Attività'!Y14,"")</f>
        <v/>
      </c>
      <c r="K9" s="165"/>
    </row>
    <row r="10" spans="1:11" x14ac:dyDescent="0.25">
      <c r="A10" s="336"/>
      <c r="B10" s="4" t="s">
        <v>190</v>
      </c>
      <c r="C10" s="266" t="s">
        <v>85</v>
      </c>
      <c r="D10" s="97" t="str">
        <f>IF('Tabelle Attività'!D15&lt;&gt;"",TRIM('Tabelle Attività'!D15),"")</f>
        <v/>
      </c>
      <c r="E10" s="96"/>
      <c r="G10" s="164" t="str">
        <f>IF('Tabelle Attività'!X15&lt;&gt;0,'Tabelle Attività'!X15,"")</f>
        <v/>
      </c>
      <c r="H10" s="165"/>
      <c r="J10" s="164" t="str">
        <f>IF('Tabelle Attività'!Y15&lt;&gt;0,'Tabelle Attività'!Y15,"")</f>
        <v/>
      </c>
      <c r="K10" s="165"/>
    </row>
    <row r="11" spans="1:11" x14ac:dyDescent="0.25">
      <c r="A11" s="336"/>
      <c r="B11" s="266"/>
      <c r="C11" s="266"/>
      <c r="D11" s="337"/>
      <c r="E11" s="337"/>
      <c r="G11" s="338"/>
      <c r="H11" s="151"/>
      <c r="J11" s="338"/>
      <c r="K11" s="151"/>
    </row>
    <row r="12" spans="1:11" ht="21" customHeight="1" x14ac:dyDescent="0.25">
      <c r="A12" s="333" t="s">
        <v>86</v>
      </c>
      <c r="B12" s="166" t="s">
        <v>31</v>
      </c>
      <c r="C12" s="163"/>
      <c r="D12" s="261"/>
      <c r="E12" s="339"/>
      <c r="G12" s="340"/>
      <c r="H12" s="167" t="s">
        <v>31</v>
      </c>
      <c r="J12" s="340"/>
      <c r="K12" s="167" t="s">
        <v>31</v>
      </c>
    </row>
    <row r="13" spans="1:11" x14ac:dyDescent="0.25">
      <c r="A13" s="336"/>
      <c r="B13" s="4" t="s">
        <v>191</v>
      </c>
      <c r="C13" s="266" t="s">
        <v>81</v>
      </c>
      <c r="D13" s="97" t="str">
        <f>IF('Tabelle Attività'!D18&lt;&gt;"",TRIM('Tabelle Attività'!D18),"")</f>
        <v/>
      </c>
      <c r="E13" s="96"/>
      <c r="G13" s="164" t="str">
        <f>IF('Tabelle Attività'!X18&lt;&gt;0,'Tabelle Attività'!X18,"")</f>
        <v/>
      </c>
      <c r="H13" s="165"/>
      <c r="J13" s="164" t="str">
        <f>IF('Tabelle Attività'!Y18&lt;&gt;0,'Tabelle Attività'!Y18,"")</f>
        <v/>
      </c>
      <c r="K13" s="165"/>
    </row>
    <row r="14" spans="1:11" x14ac:dyDescent="0.25">
      <c r="A14" s="336"/>
      <c r="B14" s="4" t="s">
        <v>192</v>
      </c>
      <c r="C14" s="266" t="s">
        <v>83</v>
      </c>
      <c r="D14" s="97" t="str">
        <f>IF('Tabelle Attività'!D19&lt;&gt;"",TRIM('Tabelle Attività'!D19),"")</f>
        <v/>
      </c>
      <c r="E14" s="96"/>
      <c r="G14" s="164" t="str">
        <f>IF('Tabelle Attività'!X19&lt;&gt;0,'Tabelle Attività'!X19,"")</f>
        <v/>
      </c>
      <c r="H14" s="165"/>
      <c r="J14" s="164" t="str">
        <f>IF('Tabelle Attività'!Y19&lt;&gt;0,'Tabelle Attività'!Y19,"")</f>
        <v/>
      </c>
      <c r="K14" s="165"/>
    </row>
    <row r="15" spans="1:11" x14ac:dyDescent="0.25">
      <c r="A15" s="336"/>
      <c r="B15" s="4" t="s">
        <v>193</v>
      </c>
      <c r="C15" s="266" t="s">
        <v>85</v>
      </c>
      <c r="D15" s="97" t="str">
        <f>IF('Tabelle Attività'!D20&lt;&gt;"",TRIM('Tabelle Attività'!D20),"")</f>
        <v/>
      </c>
      <c r="E15" s="96"/>
      <c r="G15" s="164" t="str">
        <f>IF('Tabelle Attività'!X20&lt;&gt;0,'Tabelle Attività'!X20,"")</f>
        <v/>
      </c>
      <c r="H15" s="165"/>
      <c r="J15" s="164" t="str">
        <f>IF('Tabelle Attività'!Y20&lt;&gt;0,'Tabelle Attività'!Y20,"")</f>
        <v/>
      </c>
      <c r="K15" s="165"/>
    </row>
    <row r="16" spans="1:11" x14ac:dyDescent="0.25">
      <c r="A16" s="336"/>
      <c r="B16" s="266"/>
      <c r="C16" s="266"/>
      <c r="D16" s="337"/>
      <c r="E16" s="337"/>
      <c r="G16" s="338"/>
      <c r="H16" s="272"/>
      <c r="J16" s="338"/>
      <c r="K16" s="272"/>
    </row>
    <row r="17" spans="1:11" ht="21" customHeight="1" x14ac:dyDescent="0.25">
      <c r="A17" s="333" t="s">
        <v>89</v>
      </c>
      <c r="B17" s="166" t="s">
        <v>31</v>
      </c>
      <c r="C17" s="163"/>
      <c r="D17" s="261"/>
      <c r="E17" s="339"/>
      <c r="G17" s="340"/>
      <c r="H17" s="167" t="s">
        <v>31</v>
      </c>
      <c r="J17" s="340"/>
      <c r="K17" s="167" t="s">
        <v>31</v>
      </c>
    </row>
    <row r="18" spans="1:11" x14ac:dyDescent="0.25">
      <c r="A18" s="336"/>
      <c r="B18" s="4" t="s">
        <v>194</v>
      </c>
      <c r="C18" s="266" t="s">
        <v>81</v>
      </c>
      <c r="D18" s="97" t="str">
        <f>IF('Tabelle Attività'!D23&lt;&gt;"",TRIM('Tabelle Attività'!D23),"")</f>
        <v/>
      </c>
      <c r="E18" s="96"/>
      <c r="G18" s="164" t="str">
        <f>IF('Tabelle Attività'!X23&lt;&gt;0,'Tabelle Attività'!X23,"")</f>
        <v/>
      </c>
      <c r="H18" s="165"/>
      <c r="J18" s="164" t="str">
        <f>IF('Tabelle Attività'!Y23&lt;&gt;0,'Tabelle Attività'!Y23,"")</f>
        <v/>
      </c>
      <c r="K18" s="165"/>
    </row>
    <row r="19" spans="1:11" x14ac:dyDescent="0.25">
      <c r="A19" s="336"/>
      <c r="B19" s="4" t="s">
        <v>195</v>
      </c>
      <c r="C19" s="266" t="s">
        <v>83</v>
      </c>
      <c r="D19" s="97" t="str">
        <f>IF('Tabelle Attività'!D24&lt;&gt;"",TRIM('Tabelle Attività'!D24),"")</f>
        <v/>
      </c>
      <c r="E19" s="96"/>
      <c r="G19" s="164" t="str">
        <f>IF('Tabelle Attività'!X24&lt;&gt;0,'Tabelle Attività'!X24,"")</f>
        <v/>
      </c>
      <c r="H19" s="165"/>
      <c r="J19" s="164" t="str">
        <f>IF('Tabelle Attività'!Y24&lt;&gt;0,'Tabelle Attività'!Y24,"")</f>
        <v/>
      </c>
      <c r="K19" s="165"/>
    </row>
    <row r="20" spans="1:11" x14ac:dyDescent="0.25">
      <c r="A20" s="336"/>
      <c r="B20" s="4" t="s">
        <v>196</v>
      </c>
      <c r="C20" s="266" t="s">
        <v>85</v>
      </c>
      <c r="D20" s="97" t="str">
        <f>IF('Tabelle Attività'!D25&lt;&gt;"",TRIM('Tabelle Attività'!D25),"")</f>
        <v/>
      </c>
      <c r="E20" s="96"/>
      <c r="G20" s="164" t="str">
        <f>IF('Tabelle Attività'!X25&lt;&gt;0,'Tabelle Attività'!X25,"")</f>
        <v/>
      </c>
      <c r="H20" s="165"/>
      <c r="J20" s="164" t="str">
        <f>IF('Tabelle Attività'!Y25&lt;&gt;0,'Tabelle Attività'!Y25,"")</f>
        <v/>
      </c>
      <c r="K20" s="165"/>
    </row>
    <row r="21" spans="1:11" x14ac:dyDescent="0.25">
      <c r="A21" s="336"/>
      <c r="B21" s="266"/>
      <c r="C21" s="266"/>
      <c r="D21" s="337"/>
      <c r="E21" s="337"/>
      <c r="G21" s="338"/>
      <c r="H21" s="272"/>
      <c r="J21" s="338"/>
      <c r="K21" s="272"/>
    </row>
    <row r="22" spans="1:11" ht="21" customHeight="1" x14ac:dyDescent="0.25">
      <c r="A22" s="333" t="s">
        <v>91</v>
      </c>
      <c r="B22" s="166" t="s">
        <v>31</v>
      </c>
      <c r="C22" s="163"/>
      <c r="D22" s="261"/>
      <c r="E22" s="339"/>
      <c r="G22" s="340"/>
      <c r="H22" s="167" t="s">
        <v>31</v>
      </c>
      <c r="J22" s="340"/>
      <c r="K22" s="167" t="s">
        <v>31</v>
      </c>
    </row>
    <row r="23" spans="1:11" x14ac:dyDescent="0.25">
      <c r="A23" s="336"/>
      <c r="B23" s="4" t="s">
        <v>197</v>
      </c>
      <c r="C23" s="266" t="s">
        <v>81</v>
      </c>
      <c r="D23" s="97" t="str">
        <f>IF('Tabelle Attività'!D28&lt;&gt;"",TRIM('Tabelle Attività'!D28),"")</f>
        <v/>
      </c>
      <c r="E23" s="96"/>
      <c r="G23" s="164" t="str">
        <f>IF('Tabelle Attività'!X28&lt;&gt;0,'Tabelle Attività'!X28,"")</f>
        <v/>
      </c>
      <c r="H23" s="165"/>
      <c r="J23" s="164" t="str">
        <f>IF('Tabelle Attività'!Y28&lt;&gt;0,'Tabelle Attività'!Y28,"")</f>
        <v/>
      </c>
      <c r="K23" s="165"/>
    </row>
    <row r="24" spans="1:11" x14ac:dyDescent="0.25">
      <c r="A24" s="336"/>
      <c r="B24" s="4" t="s">
        <v>198</v>
      </c>
      <c r="C24" s="266" t="s">
        <v>83</v>
      </c>
      <c r="D24" s="97" t="str">
        <f>IF('Tabelle Attività'!D29&lt;&gt;"",TRIM('Tabelle Attività'!D29),"")</f>
        <v/>
      </c>
      <c r="E24" s="96"/>
      <c r="G24" s="164" t="str">
        <f>IF('Tabelle Attività'!X29&lt;&gt;0,'Tabelle Attività'!X29,"")</f>
        <v/>
      </c>
      <c r="H24" s="165"/>
      <c r="J24" s="164" t="str">
        <f>IF('Tabelle Attività'!Y29&lt;&gt;0,'Tabelle Attività'!Y29,"")</f>
        <v/>
      </c>
      <c r="K24" s="165"/>
    </row>
    <row r="25" spans="1:11" x14ac:dyDescent="0.25">
      <c r="A25" s="341"/>
      <c r="B25" s="274" t="s">
        <v>199</v>
      </c>
      <c r="C25" s="275" t="s">
        <v>85</v>
      </c>
      <c r="D25" s="97" t="str">
        <f>IF('Tabelle Attività'!D30&lt;&gt;"",TRIM('Tabelle Attività'!D30),"")</f>
        <v/>
      </c>
      <c r="E25" s="96"/>
      <c r="G25" s="164" t="str">
        <f>IF('Tabelle Attività'!X30&lt;&gt;0,'Tabelle Attività'!X30,"")</f>
        <v/>
      </c>
      <c r="H25" s="165"/>
      <c r="J25" s="164" t="str">
        <f>IF('Tabelle Attività'!Y30&lt;&gt;0,'Tabelle Attività'!Y30,"")</f>
        <v/>
      </c>
      <c r="K25" s="165"/>
    </row>
    <row r="26" spans="1:11" x14ac:dyDescent="0.25">
      <c r="A26" s="342" t="s">
        <v>200</v>
      </c>
      <c r="E26" s="294"/>
      <c r="F26" s="11" t="s">
        <v>201</v>
      </c>
      <c r="G26" s="12">
        <f>SUM(G8:G25)</f>
        <v>0</v>
      </c>
      <c r="H26" s="12">
        <f>SUM(H8:H25)</f>
        <v>0</v>
      </c>
      <c r="I26" s="85"/>
      <c r="J26" s="12">
        <f>SUM(J8:J25)</f>
        <v>0</v>
      </c>
      <c r="K26" s="12">
        <f>SUM(K8:K25)</f>
        <v>0</v>
      </c>
    </row>
    <row r="27" spans="1:11" x14ac:dyDescent="0.25">
      <c r="A27" s="343" t="s">
        <v>112</v>
      </c>
    </row>
    <row r="28" spans="1:11" x14ac:dyDescent="0.25">
      <c r="A28" s="343" t="s">
        <v>113</v>
      </c>
      <c r="K28" s="266"/>
    </row>
    <row r="29" spans="1:11" x14ac:dyDescent="0.25">
      <c r="A29" s="343" t="s">
        <v>266</v>
      </c>
      <c r="K29" s="266"/>
    </row>
    <row r="30" spans="1:11" s="319" customFormat="1" ht="24.75" customHeight="1" thickBot="1" x14ac:dyDescent="0.35">
      <c r="A30" s="247" t="s">
        <v>202</v>
      </c>
      <c r="E30" s="344"/>
    </row>
    <row r="31" spans="1:11" ht="21" customHeight="1" thickTop="1" thickBot="1" x14ac:dyDescent="0.3">
      <c r="C31" s="4"/>
      <c r="D31" s="651" t="s">
        <v>220</v>
      </c>
      <c r="E31" s="652"/>
      <c r="H31" s="345" t="s">
        <v>267</v>
      </c>
    </row>
    <row r="32" spans="1:11" ht="36.6" customHeight="1" thickTop="1" x14ac:dyDescent="0.25">
      <c r="A32" s="681" t="s">
        <v>203</v>
      </c>
      <c r="B32" s="626"/>
      <c r="C32" s="627"/>
      <c r="D32" s="18" t="s">
        <v>45</v>
      </c>
      <c r="E32" s="19" t="s">
        <v>215</v>
      </c>
      <c r="F32" s="319"/>
      <c r="G32" s="319"/>
      <c r="H32" s="346" t="s">
        <v>204</v>
      </c>
    </row>
    <row r="33" spans="1:11" x14ac:dyDescent="0.25">
      <c r="A33" s="682" t="s">
        <v>51</v>
      </c>
      <c r="B33" s="683"/>
      <c r="C33" s="684"/>
      <c r="D33" s="63">
        <f>' Tabelle personale'!C99</f>
        <v>0</v>
      </c>
      <c r="E33" s="168">
        <f>' Tabelle personale'!D99</f>
        <v>0</v>
      </c>
      <c r="H33" s="169"/>
    </row>
    <row r="34" spans="1:11" x14ac:dyDescent="0.25">
      <c r="A34" s="682" t="s">
        <v>52</v>
      </c>
      <c r="B34" s="683"/>
      <c r="C34" s="684"/>
      <c r="D34" s="63">
        <f>' Tabelle personale'!C100</f>
        <v>0</v>
      </c>
      <c r="E34" s="168">
        <f>' Tabelle personale'!D100</f>
        <v>0</v>
      </c>
      <c r="F34" s="347"/>
      <c r="H34" s="169"/>
    </row>
    <row r="35" spans="1:11" x14ac:dyDescent="0.25">
      <c r="A35" s="682" t="s">
        <v>53</v>
      </c>
      <c r="B35" s="683"/>
      <c r="C35" s="684"/>
      <c r="D35" s="63">
        <f>' Tabelle personale'!C101</f>
        <v>0</v>
      </c>
      <c r="E35" s="168">
        <f>' Tabelle personale'!D101</f>
        <v>0</v>
      </c>
      <c r="F35" s="170"/>
      <c r="H35" s="169"/>
    </row>
    <row r="36" spans="1:11" x14ac:dyDescent="0.25">
      <c r="A36" s="682" t="s">
        <v>54</v>
      </c>
      <c r="B36" s="683"/>
      <c r="C36" s="684"/>
      <c r="D36" s="63">
        <f>' Tabelle personale'!C102</f>
        <v>0</v>
      </c>
      <c r="E36" s="168">
        <f>' Tabelle personale'!D102</f>
        <v>0</v>
      </c>
      <c r="F36" s="170"/>
      <c r="H36" s="169"/>
    </row>
    <row r="37" spans="1:11" ht="19.5" customHeight="1" thickBot="1" x14ac:dyDescent="0.3">
      <c r="A37" s="614" t="s">
        <v>13</v>
      </c>
      <c r="B37" s="647"/>
      <c r="C37" s="615"/>
      <c r="D37" s="22">
        <f>SUM(D33:D36)</f>
        <v>0</v>
      </c>
      <c r="E37" s="86">
        <f>SUM(E33:E36)</f>
        <v>0</v>
      </c>
      <c r="F37" s="170"/>
      <c r="H37" s="87">
        <f>SUM(H33:H36)</f>
        <v>0</v>
      </c>
    </row>
    <row r="38" spans="1:11" ht="13.8" thickTop="1" x14ac:dyDescent="0.25">
      <c r="A38" s="17" t="str">
        <f>IF((H26&lt;&gt;H37),"Attenzione! L'impegno totale di personale in Tab. 1 è diverso da Tab. 2: Correggere prima di andare avanti","")</f>
        <v/>
      </c>
      <c r="D38" s="146"/>
      <c r="E38" s="349"/>
      <c r="F38" s="170"/>
      <c r="G38" s="146"/>
      <c r="H38" s="171"/>
    </row>
    <row r="39" spans="1:11" s="319" customFormat="1" ht="21.75" customHeight="1" thickBot="1" x14ac:dyDescent="0.35">
      <c r="A39" s="247" t="s">
        <v>205</v>
      </c>
      <c r="D39" s="181"/>
      <c r="E39" s="350"/>
      <c r="F39" s="182"/>
      <c r="G39" s="181"/>
      <c r="H39" s="183"/>
    </row>
    <row r="40" spans="1:11" ht="21" customHeight="1" thickTop="1" thickBot="1" x14ac:dyDescent="0.3">
      <c r="D40" s="146"/>
      <c r="E40" s="653" t="s">
        <v>220</v>
      </c>
      <c r="F40" s="654"/>
      <c r="G40" s="655"/>
      <c r="H40" s="171"/>
      <c r="J40" s="651" t="s">
        <v>274</v>
      </c>
      <c r="K40" s="652"/>
    </row>
    <row r="41" spans="1:11" ht="13.2" customHeight="1" thickTop="1" x14ac:dyDescent="0.25">
      <c r="A41" s="666" t="s">
        <v>140</v>
      </c>
      <c r="B41" s="667"/>
      <c r="C41" s="667"/>
      <c r="D41" s="668"/>
      <c r="E41" s="672" t="s">
        <v>206</v>
      </c>
      <c r="F41" s="668"/>
      <c r="G41" s="674" t="s">
        <v>207</v>
      </c>
      <c r="H41" s="171"/>
      <c r="J41" s="658" t="s">
        <v>221</v>
      </c>
      <c r="K41" s="656" t="s">
        <v>222</v>
      </c>
    </row>
    <row r="42" spans="1:11" ht="28.5" customHeight="1" thickBot="1" x14ac:dyDescent="0.3">
      <c r="A42" s="669"/>
      <c r="B42" s="670"/>
      <c r="C42" s="670"/>
      <c r="D42" s="671"/>
      <c r="E42" s="673"/>
      <c r="F42" s="671"/>
      <c r="G42" s="675"/>
      <c r="H42" s="171"/>
      <c r="I42" s="351"/>
      <c r="J42" s="659"/>
      <c r="K42" s="657"/>
    </row>
    <row r="43" spans="1:11" ht="15.75" customHeight="1" x14ac:dyDescent="0.25">
      <c r="A43" s="676" t="s">
        <v>208</v>
      </c>
      <c r="B43" s="677"/>
      <c r="C43" s="677"/>
      <c r="D43" s="678"/>
      <c r="E43" s="679"/>
      <c r="F43" s="680"/>
      <c r="G43" s="172" t="s">
        <v>31</v>
      </c>
      <c r="H43" s="171"/>
      <c r="I43" s="352"/>
      <c r="J43" s="353"/>
      <c r="K43" s="354"/>
    </row>
    <row r="44" spans="1:11" ht="15.75" customHeight="1" x14ac:dyDescent="0.25">
      <c r="A44" s="660" t="str">
        <f>IF('Tabelle Costi'!A57&lt;&gt;0,'Tabelle Costi'!A57,"")</f>
        <v/>
      </c>
      <c r="B44" s="661"/>
      <c r="C44" s="661"/>
      <c r="D44" s="662"/>
      <c r="E44" s="645" t="str">
        <f>IF('Tabelle Costi'!D57&lt;&gt;0,'Tabelle Costi'!D57,"")</f>
        <v/>
      </c>
      <c r="F44" s="646"/>
      <c r="G44" s="173" t="str">
        <f>IF('Tabelle Costi'!C57&lt;&gt;0,'Tabelle Costi'!C57,"")</f>
        <v/>
      </c>
      <c r="H44" s="171"/>
      <c r="I44" s="352"/>
      <c r="J44" s="376"/>
      <c r="K44" s="174"/>
    </row>
    <row r="45" spans="1:11" ht="15.75" customHeight="1" x14ac:dyDescent="0.25">
      <c r="A45" s="660" t="str">
        <f>IF('Tabelle Costi'!A58&lt;&gt;0,'Tabelle Costi'!A58,"")</f>
        <v/>
      </c>
      <c r="B45" s="661"/>
      <c r="C45" s="661"/>
      <c r="D45" s="662"/>
      <c r="E45" s="645" t="str">
        <f>IF('Tabelle Costi'!D58&lt;&gt;0,'Tabelle Costi'!D58,"")</f>
        <v/>
      </c>
      <c r="F45" s="646"/>
      <c r="G45" s="173" t="str">
        <f>IF('Tabelle Costi'!C58&lt;&gt;0,'Tabelle Costi'!C58,"")</f>
        <v/>
      </c>
      <c r="H45" s="171"/>
      <c r="I45" s="352"/>
      <c r="J45" s="376"/>
      <c r="K45" s="174"/>
    </row>
    <row r="46" spans="1:11" ht="15.75" customHeight="1" x14ac:dyDescent="0.25">
      <c r="A46" s="660" t="str">
        <f>IF('Tabelle Costi'!A59&lt;&gt;0,'Tabelle Costi'!A59,"")</f>
        <v/>
      </c>
      <c r="B46" s="661"/>
      <c r="C46" s="661"/>
      <c r="D46" s="662"/>
      <c r="E46" s="645" t="str">
        <f>IF('Tabelle Costi'!D59&lt;&gt;0,'Tabelle Costi'!D59,"")</f>
        <v/>
      </c>
      <c r="F46" s="646"/>
      <c r="G46" s="173" t="str">
        <f>IF('Tabelle Costi'!C59&lt;&gt;0,'Tabelle Costi'!C59,"")</f>
        <v/>
      </c>
      <c r="H46" s="171"/>
      <c r="I46" s="352"/>
      <c r="J46" s="376"/>
      <c r="K46" s="174"/>
    </row>
    <row r="47" spans="1:11" ht="15.75" customHeight="1" x14ac:dyDescent="0.25">
      <c r="A47" s="660" t="str">
        <f>IF('Tabelle Costi'!A60&lt;&gt;0,'Tabelle Costi'!A60,"")</f>
        <v/>
      </c>
      <c r="B47" s="661"/>
      <c r="C47" s="661"/>
      <c r="D47" s="662"/>
      <c r="E47" s="645" t="str">
        <f>IF('Tabelle Costi'!D60&lt;&gt;0,'Tabelle Costi'!D60,"")</f>
        <v/>
      </c>
      <c r="F47" s="646"/>
      <c r="G47" s="173" t="str">
        <f>IF('Tabelle Costi'!C60&lt;&gt;0,'Tabelle Costi'!C60,"")</f>
        <v/>
      </c>
      <c r="H47" s="171"/>
      <c r="I47" s="352"/>
      <c r="J47" s="376"/>
      <c r="K47" s="174"/>
    </row>
    <row r="48" spans="1:11" ht="15.75" customHeight="1" x14ac:dyDescent="0.25">
      <c r="A48" s="660" t="str">
        <f>IF('Tabelle Costi'!A61&lt;&gt;0,'Tabelle Costi'!A61,"")</f>
        <v/>
      </c>
      <c r="B48" s="661"/>
      <c r="C48" s="661"/>
      <c r="D48" s="662"/>
      <c r="E48" s="645" t="str">
        <f>IF('Tabelle Costi'!D61&lt;&gt;0,'Tabelle Costi'!D61,"")</f>
        <v/>
      </c>
      <c r="F48" s="646"/>
      <c r="G48" s="173" t="str">
        <f>IF('Tabelle Costi'!C61&lt;&gt;0,'Tabelle Costi'!C61,"")</f>
        <v/>
      </c>
      <c r="H48" s="171"/>
      <c r="I48" s="352"/>
      <c r="J48" s="376"/>
      <c r="K48" s="174"/>
    </row>
    <row r="49" spans="1:11" ht="15.75" customHeight="1" x14ac:dyDescent="0.25">
      <c r="A49" s="660" t="str">
        <f>IF('Tabelle Costi'!A62&lt;&gt;0,'Tabelle Costi'!A62,"")</f>
        <v/>
      </c>
      <c r="B49" s="661"/>
      <c r="C49" s="661"/>
      <c r="D49" s="662"/>
      <c r="E49" s="645" t="str">
        <f>IF('Tabelle Costi'!D62&lt;&gt;0,'Tabelle Costi'!D62,"")</f>
        <v/>
      </c>
      <c r="F49" s="646"/>
      <c r="G49" s="173" t="str">
        <f>IF('Tabelle Costi'!C62&lt;&gt;0,'Tabelle Costi'!C62,"")</f>
        <v/>
      </c>
      <c r="I49" s="352"/>
      <c r="J49" s="376"/>
      <c r="K49" s="174"/>
    </row>
    <row r="50" spans="1:11" ht="15.75" customHeight="1" x14ac:dyDescent="0.25">
      <c r="A50" s="663" t="s">
        <v>143</v>
      </c>
      <c r="B50" s="664"/>
      <c r="C50" s="664"/>
      <c r="D50" s="665"/>
      <c r="E50" s="643" t="s">
        <v>31</v>
      </c>
      <c r="F50" s="644"/>
      <c r="G50" s="173" t="s">
        <v>31</v>
      </c>
      <c r="H50" s="171"/>
      <c r="I50" s="352"/>
      <c r="J50" s="377"/>
      <c r="K50" s="355"/>
    </row>
    <row r="51" spans="1:11" ht="15.75" customHeight="1" x14ac:dyDescent="0.25">
      <c r="A51" s="660" t="str">
        <f>IF('Tabelle Costi'!A64&lt;&gt;0,'Tabelle Costi'!A64,"")</f>
        <v/>
      </c>
      <c r="B51" s="661"/>
      <c r="C51" s="661"/>
      <c r="D51" s="662"/>
      <c r="E51" s="643" t="str">
        <f>IF('Tabelle Costi'!D64&lt;&gt;0,'Tabelle Costi'!D64,"")</f>
        <v/>
      </c>
      <c r="F51" s="644"/>
      <c r="G51" s="173" t="str">
        <f>IF('Tabelle Costi'!C64&lt;&gt;0,'Tabelle Costi'!C64,"")</f>
        <v/>
      </c>
      <c r="H51" s="171"/>
      <c r="I51" s="352"/>
      <c r="J51" s="376"/>
      <c r="K51" s="174"/>
    </row>
    <row r="52" spans="1:11" ht="15.75" customHeight="1" x14ac:dyDescent="0.25">
      <c r="A52" s="660" t="str">
        <f>IF('Tabelle Costi'!A65&lt;&gt;0,'Tabelle Costi'!A65,"")</f>
        <v/>
      </c>
      <c r="B52" s="661"/>
      <c r="C52" s="661"/>
      <c r="D52" s="662"/>
      <c r="E52" s="643" t="str">
        <f>IF('Tabelle Costi'!D65&lt;&gt;0,'Tabelle Costi'!D65,"")</f>
        <v/>
      </c>
      <c r="F52" s="644"/>
      <c r="G52" s="173" t="str">
        <f>IF('Tabelle Costi'!C65&lt;&gt;0,'Tabelle Costi'!C65,"")</f>
        <v/>
      </c>
      <c r="H52" s="171"/>
      <c r="I52" s="352"/>
      <c r="J52" s="376"/>
      <c r="K52" s="174"/>
    </row>
    <row r="53" spans="1:11" ht="15.75" customHeight="1" x14ac:dyDescent="0.25">
      <c r="A53" s="660" t="str">
        <f>IF('Tabelle Costi'!A66&lt;&gt;0,'Tabelle Costi'!A66,"")</f>
        <v/>
      </c>
      <c r="B53" s="661"/>
      <c r="C53" s="661"/>
      <c r="D53" s="662"/>
      <c r="E53" s="643" t="str">
        <f>IF('Tabelle Costi'!D66&lt;&gt;0,'Tabelle Costi'!D66,"")</f>
        <v/>
      </c>
      <c r="F53" s="644"/>
      <c r="G53" s="173" t="str">
        <f>IF('Tabelle Costi'!C66&lt;&gt;0,'Tabelle Costi'!C66,"")</f>
        <v/>
      </c>
      <c r="H53" s="171"/>
      <c r="I53" s="352"/>
      <c r="J53" s="376"/>
      <c r="K53" s="174"/>
    </row>
    <row r="54" spans="1:11" ht="15.75" customHeight="1" x14ac:dyDescent="0.25">
      <c r="A54" s="660" t="str">
        <f>IF('Tabelle Costi'!A67&lt;&gt;0,'Tabelle Costi'!A67,"")</f>
        <v/>
      </c>
      <c r="B54" s="661"/>
      <c r="C54" s="661"/>
      <c r="D54" s="662"/>
      <c r="E54" s="643" t="str">
        <f>IF('Tabelle Costi'!D67&lt;&gt;0,'Tabelle Costi'!D67,"")</f>
        <v/>
      </c>
      <c r="F54" s="644"/>
      <c r="G54" s="173" t="str">
        <f>IF('Tabelle Costi'!C67&lt;&gt;0,'Tabelle Costi'!C67,"")</f>
        <v/>
      </c>
      <c r="H54" s="171"/>
      <c r="I54" s="352"/>
      <c r="J54" s="378"/>
      <c r="K54" s="175"/>
    </row>
    <row r="55" spans="1:11" ht="15.75" customHeight="1" x14ac:dyDescent="0.25">
      <c r="A55" s="660" t="str">
        <f>IF('Tabelle Costi'!A68&lt;&gt;0,'Tabelle Costi'!A68,"")</f>
        <v/>
      </c>
      <c r="B55" s="661"/>
      <c r="C55" s="661"/>
      <c r="D55" s="662"/>
      <c r="E55" s="643" t="str">
        <f>IF('Tabelle Costi'!D68&lt;&gt;0,'Tabelle Costi'!D68,"")</f>
        <v/>
      </c>
      <c r="F55" s="644"/>
      <c r="G55" s="173" t="str">
        <f>IF('Tabelle Costi'!C68&lt;&gt;0,'Tabelle Costi'!C68,"")</f>
        <v/>
      </c>
      <c r="H55" s="171"/>
      <c r="I55" s="352"/>
      <c r="J55" s="378"/>
      <c r="K55" s="175"/>
    </row>
    <row r="56" spans="1:11" ht="15.75" customHeight="1" x14ac:dyDescent="0.25">
      <c r="A56" s="660" t="str">
        <f>IF('Tabelle Costi'!A69&lt;&gt;0,'Tabelle Costi'!A69,"")</f>
        <v/>
      </c>
      <c r="B56" s="661"/>
      <c r="C56" s="661"/>
      <c r="D56" s="662"/>
      <c r="E56" s="643" t="str">
        <f>IF('Tabelle Costi'!D69&lt;&gt;0,'Tabelle Costi'!D69,"")</f>
        <v/>
      </c>
      <c r="F56" s="644"/>
      <c r="G56" s="173" t="str">
        <f>IF('Tabelle Costi'!C69&lt;&gt;0,'Tabelle Costi'!C69,"")</f>
        <v/>
      </c>
      <c r="I56" s="352"/>
      <c r="J56" s="378"/>
      <c r="K56" s="175"/>
    </row>
    <row r="57" spans="1:11" ht="19.5" customHeight="1" thickBot="1" x14ac:dyDescent="0.3">
      <c r="A57" s="614" t="s">
        <v>13</v>
      </c>
      <c r="B57" s="647"/>
      <c r="C57" s="647"/>
      <c r="D57" s="647"/>
      <c r="E57" s="647"/>
      <c r="F57" s="615"/>
      <c r="G57" s="86">
        <f>SUM(G44:G56)</f>
        <v>0</v>
      </c>
      <c r="I57" s="356"/>
      <c r="J57" s="357"/>
      <c r="K57" s="86">
        <f>SUM(K44:K56)</f>
        <v>0</v>
      </c>
    </row>
    <row r="58" spans="1:11" ht="13.8" thickTop="1" x14ac:dyDescent="0.25">
      <c r="A58" s="342" t="s">
        <v>265</v>
      </c>
      <c r="E58" s="358"/>
      <c r="G58" s="176"/>
      <c r="K58" s="176"/>
    </row>
    <row r="59" spans="1:11" x14ac:dyDescent="0.25">
      <c r="A59" s="88" t="s">
        <v>31</v>
      </c>
      <c r="E59" s="358"/>
      <c r="G59" s="176"/>
      <c r="K59" s="176"/>
    </row>
    <row r="60" spans="1:11" x14ac:dyDescent="0.25">
      <c r="A60" s="4" t="s">
        <v>209</v>
      </c>
    </row>
    <row r="61" spans="1:11" x14ac:dyDescent="0.25">
      <c r="A61" s="342" t="s">
        <v>98</v>
      </c>
    </row>
    <row r="62" spans="1:11" x14ac:dyDescent="0.25">
      <c r="A62" s="4"/>
    </row>
    <row r="63" spans="1:11" x14ac:dyDescent="0.25">
      <c r="A63" s="266"/>
    </row>
    <row r="64" spans="1:11" x14ac:dyDescent="0.25">
      <c r="A64" s="4" t="s">
        <v>210</v>
      </c>
      <c r="B64" s="4"/>
      <c r="C64" s="4"/>
      <c r="K64" s="359"/>
    </row>
    <row r="65" spans="1:12" ht="13.8" thickBot="1" x14ac:dyDescent="0.3">
      <c r="A65" s="266"/>
      <c r="K65" s="359"/>
    </row>
    <row r="66" spans="1:12" s="264" customFormat="1" ht="32.1" customHeight="1" thickTop="1" x14ac:dyDescent="0.3">
      <c r="A66" s="360"/>
      <c r="B66" s="124"/>
      <c r="C66" s="314" t="s">
        <v>101</v>
      </c>
      <c r="D66" s="361" t="s">
        <v>102</v>
      </c>
      <c r="E66" s="19" t="s">
        <v>211</v>
      </c>
      <c r="F66" s="362"/>
      <c r="G66" s="362"/>
      <c r="H66" s="362"/>
      <c r="I66" s="362"/>
      <c r="J66" s="362"/>
      <c r="K66" s="362"/>
    </row>
    <row r="67" spans="1:12" x14ac:dyDescent="0.25">
      <c r="A67" s="297" t="s">
        <v>79</v>
      </c>
      <c r="B67" s="126"/>
      <c r="C67" s="64">
        <f>SUMIF(E8:E10,"RI",H8:H10)+SUMIF(E8:E10,"RI",K8:K10)</f>
        <v>0</v>
      </c>
      <c r="D67" s="155">
        <f>SUMIF(E8:E10,"SS",H8:H10)+SUMIF(E8:E10,"SS",K8:K10)</f>
        <v>0</v>
      </c>
      <c r="E67" s="89">
        <f>C67+D67</f>
        <v>0</v>
      </c>
    </row>
    <row r="68" spans="1:12" x14ac:dyDescent="0.25">
      <c r="A68" s="297" t="s">
        <v>86</v>
      </c>
      <c r="B68" s="126"/>
      <c r="C68" s="64">
        <f>SUMIF(E13:E15,"RI",H13:H15)+SUMIF(E13:E15,"RI",K13:K15)</f>
        <v>0</v>
      </c>
      <c r="D68" s="155">
        <f>SUMIF(E13:E15,"SS",H13:H15)+SUMIF(E13:E15,"SS",K13:K15)</f>
        <v>0</v>
      </c>
      <c r="E68" s="89">
        <f t="shared" ref="E68:E70" si="0">C68+D68</f>
        <v>0</v>
      </c>
    </row>
    <row r="69" spans="1:12" x14ac:dyDescent="0.25">
      <c r="A69" s="297" t="s">
        <v>89</v>
      </c>
      <c r="B69" s="126"/>
      <c r="C69" s="64">
        <f>SUMIF(E18:E20,"RI",H18:H20)+SUMIF(E18:E20,"RI",K18:K20)</f>
        <v>0</v>
      </c>
      <c r="D69" s="156">
        <f>SUMIF(E18:E20,"SS",H18:H20)+SUMIF(E18:E20,"SS",K18:K20)</f>
        <v>0</v>
      </c>
      <c r="E69" s="89">
        <f t="shared" si="0"/>
        <v>0</v>
      </c>
    </row>
    <row r="70" spans="1:12" x14ac:dyDescent="0.25">
      <c r="A70" s="297" t="s">
        <v>91</v>
      </c>
      <c r="B70" s="126"/>
      <c r="C70" s="64">
        <f>SUMIF(E23:E25,"RI",H23:H25)+SUMIF(E23:E25,"RI",K23:K25)</f>
        <v>0</v>
      </c>
      <c r="D70" s="156">
        <f>SUMIF(E23:E25,"SS",H23:H25)+SUMIF(E23:E25,"SS",K23:K25)</f>
        <v>0</v>
      </c>
      <c r="E70" s="89">
        <f t="shared" si="0"/>
        <v>0</v>
      </c>
    </row>
    <row r="71" spans="1:12" ht="18.75" customHeight="1" thickBot="1" x14ac:dyDescent="0.3">
      <c r="A71" s="363" t="s">
        <v>13</v>
      </c>
      <c r="B71" s="364"/>
      <c r="C71" s="90">
        <f>SUM(C67:C70)</f>
        <v>0</v>
      </c>
      <c r="D71" s="90">
        <f>SUM(D67:D70)</f>
        <v>0</v>
      </c>
      <c r="E71" s="86">
        <f>SUM(E67:E70)</f>
        <v>0</v>
      </c>
    </row>
    <row r="72" spans="1:12" ht="13.8" thickTop="1" x14ac:dyDescent="0.25">
      <c r="A72" s="266"/>
    </row>
    <row r="73" spans="1:12" x14ac:dyDescent="0.25">
      <c r="A73" s="266"/>
    </row>
    <row r="74" spans="1:12" ht="13.5" customHeight="1" x14ac:dyDescent="0.25">
      <c r="A74" s="266"/>
    </row>
    <row r="75" spans="1:12" x14ac:dyDescent="0.25">
      <c r="A75" s="4" t="s">
        <v>212</v>
      </c>
      <c r="B75" s="4"/>
      <c r="C75" s="4"/>
    </row>
    <row r="76" spans="1:12" ht="13.8" thickBot="1" x14ac:dyDescent="0.3">
      <c r="A76" s="266"/>
    </row>
    <row r="77" spans="1:12" ht="39.75" customHeight="1" thickTop="1" x14ac:dyDescent="0.25">
      <c r="A77" s="365"/>
      <c r="B77" s="288"/>
      <c r="C77" s="366" t="s">
        <v>101</v>
      </c>
      <c r="D77" s="314" t="s">
        <v>102</v>
      </c>
      <c r="E77" s="18" t="s">
        <v>211</v>
      </c>
      <c r="F77" s="565" t="s">
        <v>223</v>
      </c>
      <c r="G77" s="637"/>
      <c r="H77" s="368"/>
      <c r="L77" s="266"/>
    </row>
    <row r="78" spans="1:12" ht="15" customHeight="1" x14ac:dyDescent="0.25">
      <c r="A78" s="297" t="s">
        <v>76</v>
      </c>
      <c r="B78" s="126"/>
      <c r="C78" s="155">
        <f>SUMIF(E8:E25,"RI",H8:H25)</f>
        <v>0</v>
      </c>
      <c r="D78" s="64">
        <f>SUMIF(E8:E25,"SS",H8:H25)</f>
        <v>0</v>
      </c>
      <c r="E78" s="91">
        <f>C78+D78</f>
        <v>0</v>
      </c>
      <c r="F78" s="638">
        <f>IF(E78&lt;&gt;0,E78/E84,0%)</f>
        <v>0</v>
      </c>
      <c r="G78" s="639"/>
      <c r="H78" s="368"/>
    </row>
    <row r="79" spans="1:12" x14ac:dyDescent="0.25">
      <c r="A79" s="297" t="s">
        <v>110</v>
      </c>
      <c r="B79" s="126"/>
      <c r="C79" s="158">
        <f>IF(E78&lt;&gt;0,C78/E78,0%)</f>
        <v>0</v>
      </c>
      <c r="D79" s="177">
        <f>IF(E78&lt;&gt;0,D78/E78,0%)</f>
        <v>0</v>
      </c>
      <c r="E79" s="91"/>
      <c r="F79" s="581"/>
      <c r="G79" s="642"/>
      <c r="H79" s="368"/>
    </row>
    <row r="80" spans="1:12" x14ac:dyDescent="0.25">
      <c r="A80" s="297"/>
      <c r="B80" s="126"/>
      <c r="C80" s="369"/>
      <c r="D80" s="370"/>
      <c r="E80" s="371"/>
      <c r="F80" s="581"/>
      <c r="G80" s="642"/>
      <c r="H80" s="368"/>
    </row>
    <row r="81" spans="1:8" ht="15" customHeight="1" x14ac:dyDescent="0.25">
      <c r="A81" s="297" t="s">
        <v>77</v>
      </c>
      <c r="B81" s="126"/>
      <c r="C81" s="155">
        <f>SUMIF(E8:E25,"RI",K8:K25)</f>
        <v>0</v>
      </c>
      <c r="D81" s="155">
        <f>SUMIF(E8:E25,"SS",K8:K25)</f>
        <v>0</v>
      </c>
      <c r="E81" s="91">
        <f>C81+D81</f>
        <v>0</v>
      </c>
      <c r="F81" s="638">
        <f>IF(E81&lt;&gt;0,E81/E84,0%)</f>
        <v>0</v>
      </c>
      <c r="G81" s="639"/>
      <c r="H81" s="368"/>
    </row>
    <row r="82" spans="1:8" x14ac:dyDescent="0.25">
      <c r="A82" s="297" t="s">
        <v>110</v>
      </c>
      <c r="B82" s="126"/>
      <c r="C82" s="178">
        <f>IF(E81&lt;&gt;0,C81/E81,0%)</f>
        <v>0</v>
      </c>
      <c r="D82" s="179">
        <f>IF(E81&lt;&gt;0,D81/E81,0%)</f>
        <v>0</v>
      </c>
      <c r="E82" s="92"/>
      <c r="F82" s="581"/>
      <c r="G82" s="642"/>
      <c r="H82" s="368"/>
    </row>
    <row r="83" spans="1:8" x14ac:dyDescent="0.25">
      <c r="A83" s="283"/>
      <c r="C83" s="372"/>
      <c r="D83" s="305"/>
      <c r="E83" s="373"/>
      <c r="F83" s="581"/>
      <c r="G83" s="642"/>
      <c r="H83" s="368"/>
    </row>
    <row r="84" spans="1:8" ht="18" customHeight="1" x14ac:dyDescent="0.25">
      <c r="A84" s="308" t="s">
        <v>13</v>
      </c>
      <c r="B84" s="302"/>
      <c r="C84" s="93">
        <f>C78+C81</f>
        <v>0</v>
      </c>
      <c r="D84" s="91">
        <f>D78+D81</f>
        <v>0</v>
      </c>
      <c r="E84" s="371">
        <f>C84+D84</f>
        <v>0</v>
      </c>
      <c r="F84" s="640">
        <f>F78+F81</f>
        <v>0</v>
      </c>
      <c r="G84" s="641"/>
      <c r="H84" s="368"/>
    </row>
    <row r="85" spans="1:8" ht="15.75" customHeight="1" thickBot="1" x14ac:dyDescent="0.3">
      <c r="A85" s="374" t="s">
        <v>111</v>
      </c>
      <c r="B85" s="375"/>
      <c r="C85" s="94">
        <f>IF(E84&lt;&gt;0,C84/E84,0%)</f>
        <v>0</v>
      </c>
      <c r="D85" s="95">
        <f>IF(E84&lt;&gt;0,D84/E84,0%)</f>
        <v>0</v>
      </c>
      <c r="E85" s="180"/>
      <c r="F85" s="597"/>
      <c r="G85" s="636"/>
      <c r="H85" s="368"/>
    </row>
    <row r="86" spans="1:8" ht="13.8" thickTop="1" x14ac:dyDescent="0.25"/>
  </sheetData>
  <sheetProtection algorithmName="SHA-512" hashValue="2dFQIbb8uxPvsWEpsPM1tQF/pOdJx07s8JkCluUKia5u/1Ig1RRVDnorZpHgYmnDRF0+jvxj2tEgzvw1ZJes7w==" saltValue="i+CM2IPnnwBmWLSSbYzxEg==" spinCount="100000" sheet="1" objects="1" scenarios="1"/>
  <mergeCells count="55">
    <mergeCell ref="A37:C37"/>
    <mergeCell ref="A32:C32"/>
    <mergeCell ref="A33:C33"/>
    <mergeCell ref="A34:C34"/>
    <mergeCell ref="A35:C35"/>
    <mergeCell ref="A36:C36"/>
    <mergeCell ref="A41:D42"/>
    <mergeCell ref="E41:F42"/>
    <mergeCell ref="G41:G42"/>
    <mergeCell ref="A43:D43"/>
    <mergeCell ref="A44:D44"/>
    <mergeCell ref="E44:F44"/>
    <mergeCell ref="E43:F43"/>
    <mergeCell ref="A46:D46"/>
    <mergeCell ref="A47:D47"/>
    <mergeCell ref="A48:D48"/>
    <mergeCell ref="A49:D49"/>
    <mergeCell ref="A50:D50"/>
    <mergeCell ref="A57:F57"/>
    <mergeCell ref="G5:H5"/>
    <mergeCell ref="J5:K5"/>
    <mergeCell ref="D5:E5"/>
    <mergeCell ref="D31:E31"/>
    <mergeCell ref="E40:G40"/>
    <mergeCell ref="K41:K42"/>
    <mergeCell ref="J40:K40"/>
    <mergeCell ref="J41:J42"/>
    <mergeCell ref="A51:D51"/>
    <mergeCell ref="A52:D52"/>
    <mergeCell ref="A53:D53"/>
    <mergeCell ref="A54:D54"/>
    <mergeCell ref="A55:D55"/>
    <mergeCell ref="A56:D56"/>
    <mergeCell ref="A45:D45"/>
    <mergeCell ref="E56:F56"/>
    <mergeCell ref="E45:F45"/>
    <mergeCell ref="E46:F46"/>
    <mergeCell ref="E47:F47"/>
    <mergeCell ref="E48:F48"/>
    <mergeCell ref="E49:F49"/>
    <mergeCell ref="E50:F50"/>
    <mergeCell ref="E51:F51"/>
    <mergeCell ref="E52:F52"/>
    <mergeCell ref="E53:F53"/>
    <mergeCell ref="E54:F54"/>
    <mergeCell ref="E55:F55"/>
    <mergeCell ref="F85:G85"/>
    <mergeCell ref="F77:G77"/>
    <mergeCell ref="F78:G78"/>
    <mergeCell ref="F81:G81"/>
    <mergeCell ref="F84:G84"/>
    <mergeCell ref="F79:G79"/>
    <mergeCell ref="F80:G80"/>
    <mergeCell ref="F82:G82"/>
    <mergeCell ref="F83:G83"/>
  </mergeCells>
  <dataValidations count="1">
    <dataValidation type="list" allowBlank="1" showInputMessage="1" showErrorMessage="1" sqref="E8:E10 E13:E15 E18:E20 E23:E25" xr:uid="{AD6A01C6-466A-4D56-BAAE-77988E4B621F}">
      <formula1>$A$27:$A$29</formula1>
    </dataValidation>
  </dataValidations>
  <printOptions horizontalCentered="1"/>
  <pageMargins left="0.70866141732283472" right="0.70866141732283472" top="0.74803149606299213" bottom="0.74803149606299213" header="0.31496062992125984" footer="0.31496062992125984"/>
  <pageSetup paperSize="9" scale="88" orientation="landscape" r:id="rId1"/>
  <rowBreaks count="2" manualBreakCount="2">
    <brk id="29" max="16383" man="1"/>
    <brk id="5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B6D98-5BF2-4FAE-A601-E7BB9218B83E}">
  <sheetPr>
    <tabColor rgb="FF40BAE0"/>
  </sheetPr>
  <dimension ref="A1:AJ50"/>
  <sheetViews>
    <sheetView tabSelected="1" topLeftCell="A4" zoomScale="95" zoomScaleNormal="95" workbookViewId="0">
      <selection activeCell="L9" sqref="L9"/>
    </sheetView>
  </sheetViews>
  <sheetFormatPr defaultRowHeight="13.2" x14ac:dyDescent="0.25"/>
  <cols>
    <col min="1" max="1" width="5.44140625" style="266" customWidth="1"/>
    <col min="2" max="2" width="10.33203125" style="121" customWidth="1"/>
    <col min="3" max="3" width="16.33203125" style="121" customWidth="1"/>
    <col min="4" max="4" width="16.44140625" style="121" customWidth="1"/>
    <col min="5" max="18" width="5.5546875" style="121" customWidth="1"/>
    <col min="19" max="20" width="5.88671875" style="121" customWidth="1"/>
    <col min="21" max="21" width="5.88671875" style="266" customWidth="1"/>
    <col min="22" max="22" width="5.88671875" style="121" customWidth="1"/>
    <col min="23" max="33" width="6.6640625" style="121" customWidth="1"/>
    <col min="34" max="256" width="9.109375" style="121"/>
    <col min="257" max="257" width="4.44140625" style="121" customWidth="1"/>
    <col min="258" max="258" width="8.88671875" style="121" customWidth="1"/>
    <col min="259" max="259" width="16.33203125" style="121" customWidth="1"/>
    <col min="260" max="260" width="9.88671875" style="121" bestFit="1" customWidth="1"/>
    <col min="261" max="276" width="4" style="121" customWidth="1"/>
    <col min="277" max="277" width="6.88671875" style="121" customWidth="1"/>
    <col min="278" max="289" width="6.6640625" style="121" customWidth="1"/>
    <col min="290" max="512" width="9.109375" style="121"/>
    <col min="513" max="513" width="4.44140625" style="121" customWidth="1"/>
    <col min="514" max="514" width="8.88671875" style="121" customWidth="1"/>
    <col min="515" max="515" width="16.33203125" style="121" customWidth="1"/>
    <col min="516" max="516" width="9.88671875" style="121" bestFit="1" customWidth="1"/>
    <col min="517" max="532" width="4" style="121" customWidth="1"/>
    <col min="533" max="533" width="6.88671875" style="121" customWidth="1"/>
    <col min="534" max="545" width="6.6640625" style="121" customWidth="1"/>
    <col min="546" max="768" width="9.109375" style="121"/>
    <col min="769" max="769" width="4.44140625" style="121" customWidth="1"/>
    <col min="770" max="770" width="8.88671875" style="121" customWidth="1"/>
    <col min="771" max="771" width="16.33203125" style="121" customWidth="1"/>
    <col min="772" max="772" width="9.88671875" style="121" bestFit="1" customWidth="1"/>
    <col min="773" max="788" width="4" style="121" customWidth="1"/>
    <col min="789" max="789" width="6.88671875" style="121" customWidth="1"/>
    <col min="790" max="801" width="6.6640625" style="121" customWidth="1"/>
    <col min="802" max="1024" width="9.109375" style="121"/>
    <col min="1025" max="1025" width="4.44140625" style="121" customWidth="1"/>
    <col min="1026" max="1026" width="8.88671875" style="121" customWidth="1"/>
    <col min="1027" max="1027" width="16.33203125" style="121" customWidth="1"/>
    <col min="1028" max="1028" width="9.88671875" style="121" bestFit="1" customWidth="1"/>
    <col min="1029" max="1044" width="4" style="121" customWidth="1"/>
    <col min="1045" max="1045" width="6.88671875" style="121" customWidth="1"/>
    <col min="1046" max="1057" width="6.6640625" style="121" customWidth="1"/>
    <col min="1058" max="1280" width="9.109375" style="121"/>
    <col min="1281" max="1281" width="4.44140625" style="121" customWidth="1"/>
    <col min="1282" max="1282" width="8.88671875" style="121" customWidth="1"/>
    <col min="1283" max="1283" width="16.33203125" style="121" customWidth="1"/>
    <col min="1284" max="1284" width="9.88671875" style="121" bestFit="1" customWidth="1"/>
    <col min="1285" max="1300" width="4" style="121" customWidth="1"/>
    <col min="1301" max="1301" width="6.88671875" style="121" customWidth="1"/>
    <col min="1302" max="1313" width="6.6640625" style="121" customWidth="1"/>
    <col min="1314" max="1536" width="9.109375" style="121"/>
    <col min="1537" max="1537" width="4.44140625" style="121" customWidth="1"/>
    <col min="1538" max="1538" width="8.88671875" style="121" customWidth="1"/>
    <col min="1539" max="1539" width="16.33203125" style="121" customWidth="1"/>
    <col min="1540" max="1540" width="9.88671875" style="121" bestFit="1" customWidth="1"/>
    <col min="1541" max="1556" width="4" style="121" customWidth="1"/>
    <col min="1557" max="1557" width="6.88671875" style="121" customWidth="1"/>
    <col min="1558" max="1569" width="6.6640625" style="121" customWidth="1"/>
    <col min="1570" max="1792" width="9.109375" style="121"/>
    <col min="1793" max="1793" width="4.44140625" style="121" customWidth="1"/>
    <col min="1794" max="1794" width="8.88671875" style="121" customWidth="1"/>
    <col min="1795" max="1795" width="16.33203125" style="121" customWidth="1"/>
    <col min="1796" max="1796" width="9.88671875" style="121" bestFit="1" customWidth="1"/>
    <col min="1797" max="1812" width="4" style="121" customWidth="1"/>
    <col min="1813" max="1813" width="6.88671875" style="121" customWidth="1"/>
    <col min="1814" max="1825" width="6.6640625" style="121" customWidth="1"/>
    <col min="1826" max="2048" width="9.109375" style="121"/>
    <col min="2049" max="2049" width="4.44140625" style="121" customWidth="1"/>
    <col min="2050" max="2050" width="8.88671875" style="121" customWidth="1"/>
    <col min="2051" max="2051" width="16.33203125" style="121" customWidth="1"/>
    <col min="2052" max="2052" width="9.88671875" style="121" bestFit="1" customWidth="1"/>
    <col min="2053" max="2068" width="4" style="121" customWidth="1"/>
    <col min="2069" max="2069" width="6.88671875" style="121" customWidth="1"/>
    <col min="2070" max="2081" width="6.6640625" style="121" customWidth="1"/>
    <col min="2082" max="2304" width="9.109375" style="121"/>
    <col min="2305" max="2305" width="4.44140625" style="121" customWidth="1"/>
    <col min="2306" max="2306" width="8.88671875" style="121" customWidth="1"/>
    <col min="2307" max="2307" width="16.33203125" style="121" customWidth="1"/>
    <col min="2308" max="2308" width="9.88671875" style="121" bestFit="1" customWidth="1"/>
    <col min="2309" max="2324" width="4" style="121" customWidth="1"/>
    <col min="2325" max="2325" width="6.88671875" style="121" customWidth="1"/>
    <col min="2326" max="2337" width="6.6640625" style="121" customWidth="1"/>
    <col min="2338" max="2560" width="9.109375" style="121"/>
    <col min="2561" max="2561" width="4.44140625" style="121" customWidth="1"/>
    <col min="2562" max="2562" width="8.88671875" style="121" customWidth="1"/>
    <col min="2563" max="2563" width="16.33203125" style="121" customWidth="1"/>
    <col min="2564" max="2564" width="9.88671875" style="121" bestFit="1" customWidth="1"/>
    <col min="2565" max="2580" width="4" style="121" customWidth="1"/>
    <col min="2581" max="2581" width="6.88671875" style="121" customWidth="1"/>
    <col min="2582" max="2593" width="6.6640625" style="121" customWidth="1"/>
    <col min="2594" max="2816" width="9.109375" style="121"/>
    <col min="2817" max="2817" width="4.44140625" style="121" customWidth="1"/>
    <col min="2818" max="2818" width="8.88671875" style="121" customWidth="1"/>
    <col min="2819" max="2819" width="16.33203125" style="121" customWidth="1"/>
    <col min="2820" max="2820" width="9.88671875" style="121" bestFit="1" customWidth="1"/>
    <col min="2821" max="2836" width="4" style="121" customWidth="1"/>
    <col min="2837" max="2837" width="6.88671875" style="121" customWidth="1"/>
    <col min="2838" max="2849" width="6.6640625" style="121" customWidth="1"/>
    <col min="2850" max="3072" width="9.109375" style="121"/>
    <col min="3073" max="3073" width="4.44140625" style="121" customWidth="1"/>
    <col min="3074" max="3074" width="8.88671875" style="121" customWidth="1"/>
    <col min="3075" max="3075" width="16.33203125" style="121" customWidth="1"/>
    <col min="3076" max="3076" width="9.88671875" style="121" bestFit="1" customWidth="1"/>
    <col min="3077" max="3092" width="4" style="121" customWidth="1"/>
    <col min="3093" max="3093" width="6.88671875" style="121" customWidth="1"/>
    <col min="3094" max="3105" width="6.6640625" style="121" customWidth="1"/>
    <col min="3106" max="3328" width="9.109375" style="121"/>
    <col min="3329" max="3329" width="4.44140625" style="121" customWidth="1"/>
    <col min="3330" max="3330" width="8.88671875" style="121" customWidth="1"/>
    <col min="3331" max="3331" width="16.33203125" style="121" customWidth="1"/>
    <col min="3332" max="3332" width="9.88671875" style="121" bestFit="1" customWidth="1"/>
    <col min="3333" max="3348" width="4" style="121" customWidth="1"/>
    <col min="3349" max="3349" width="6.88671875" style="121" customWidth="1"/>
    <col min="3350" max="3361" width="6.6640625" style="121" customWidth="1"/>
    <col min="3362" max="3584" width="9.109375" style="121"/>
    <col min="3585" max="3585" width="4.44140625" style="121" customWidth="1"/>
    <col min="3586" max="3586" width="8.88671875" style="121" customWidth="1"/>
    <col min="3587" max="3587" width="16.33203125" style="121" customWidth="1"/>
    <col min="3588" max="3588" width="9.88671875" style="121" bestFit="1" customWidth="1"/>
    <col min="3589" max="3604" width="4" style="121" customWidth="1"/>
    <col min="3605" max="3605" width="6.88671875" style="121" customWidth="1"/>
    <col min="3606" max="3617" width="6.6640625" style="121" customWidth="1"/>
    <col min="3618" max="3840" width="9.109375" style="121"/>
    <col min="3841" max="3841" width="4.44140625" style="121" customWidth="1"/>
    <col min="3842" max="3842" width="8.88671875" style="121" customWidth="1"/>
    <col min="3843" max="3843" width="16.33203125" style="121" customWidth="1"/>
    <col min="3844" max="3844" width="9.88671875" style="121" bestFit="1" customWidth="1"/>
    <col min="3845" max="3860" width="4" style="121" customWidth="1"/>
    <col min="3861" max="3861" width="6.88671875" style="121" customWidth="1"/>
    <col min="3862" max="3873" width="6.6640625" style="121" customWidth="1"/>
    <col min="3874" max="4096" width="9.109375" style="121"/>
    <col min="4097" max="4097" width="4.44140625" style="121" customWidth="1"/>
    <col min="4098" max="4098" width="8.88671875" style="121" customWidth="1"/>
    <col min="4099" max="4099" width="16.33203125" style="121" customWidth="1"/>
    <col min="4100" max="4100" width="9.88671875" style="121" bestFit="1" customWidth="1"/>
    <col min="4101" max="4116" width="4" style="121" customWidth="1"/>
    <col min="4117" max="4117" width="6.88671875" style="121" customWidth="1"/>
    <col min="4118" max="4129" width="6.6640625" style="121" customWidth="1"/>
    <col min="4130" max="4352" width="9.109375" style="121"/>
    <col min="4353" max="4353" width="4.44140625" style="121" customWidth="1"/>
    <col min="4354" max="4354" width="8.88671875" style="121" customWidth="1"/>
    <col min="4355" max="4355" width="16.33203125" style="121" customWidth="1"/>
    <col min="4356" max="4356" width="9.88671875" style="121" bestFit="1" customWidth="1"/>
    <col min="4357" max="4372" width="4" style="121" customWidth="1"/>
    <col min="4373" max="4373" width="6.88671875" style="121" customWidth="1"/>
    <col min="4374" max="4385" width="6.6640625" style="121" customWidth="1"/>
    <col min="4386" max="4608" width="9.109375" style="121"/>
    <col min="4609" max="4609" width="4.44140625" style="121" customWidth="1"/>
    <col min="4610" max="4610" width="8.88671875" style="121" customWidth="1"/>
    <col min="4611" max="4611" width="16.33203125" style="121" customWidth="1"/>
    <col min="4612" max="4612" width="9.88671875" style="121" bestFit="1" customWidth="1"/>
    <col min="4613" max="4628" width="4" style="121" customWidth="1"/>
    <col min="4629" max="4629" width="6.88671875" style="121" customWidth="1"/>
    <col min="4630" max="4641" width="6.6640625" style="121" customWidth="1"/>
    <col min="4642" max="4864" width="9.109375" style="121"/>
    <col min="4865" max="4865" width="4.44140625" style="121" customWidth="1"/>
    <col min="4866" max="4866" width="8.88671875" style="121" customWidth="1"/>
    <col min="4867" max="4867" width="16.33203125" style="121" customWidth="1"/>
    <col min="4868" max="4868" width="9.88671875" style="121" bestFit="1" customWidth="1"/>
    <col min="4869" max="4884" width="4" style="121" customWidth="1"/>
    <col min="4885" max="4885" width="6.88671875" style="121" customWidth="1"/>
    <col min="4886" max="4897" width="6.6640625" style="121" customWidth="1"/>
    <col min="4898" max="5120" width="9.109375" style="121"/>
    <col min="5121" max="5121" width="4.44140625" style="121" customWidth="1"/>
    <col min="5122" max="5122" width="8.88671875" style="121" customWidth="1"/>
    <col min="5123" max="5123" width="16.33203125" style="121" customWidth="1"/>
    <col min="5124" max="5124" width="9.88671875" style="121" bestFit="1" customWidth="1"/>
    <col min="5125" max="5140" width="4" style="121" customWidth="1"/>
    <col min="5141" max="5141" width="6.88671875" style="121" customWidth="1"/>
    <col min="5142" max="5153" width="6.6640625" style="121" customWidth="1"/>
    <col min="5154" max="5376" width="9.109375" style="121"/>
    <col min="5377" max="5377" width="4.44140625" style="121" customWidth="1"/>
    <col min="5378" max="5378" width="8.88671875" style="121" customWidth="1"/>
    <col min="5379" max="5379" width="16.33203125" style="121" customWidth="1"/>
    <col min="5380" max="5380" width="9.88671875" style="121" bestFit="1" customWidth="1"/>
    <col min="5381" max="5396" width="4" style="121" customWidth="1"/>
    <col min="5397" max="5397" width="6.88671875" style="121" customWidth="1"/>
    <col min="5398" max="5409" width="6.6640625" style="121" customWidth="1"/>
    <col min="5410" max="5632" width="9.109375" style="121"/>
    <col min="5633" max="5633" width="4.44140625" style="121" customWidth="1"/>
    <col min="5634" max="5634" width="8.88671875" style="121" customWidth="1"/>
    <col min="5635" max="5635" width="16.33203125" style="121" customWidth="1"/>
    <col min="5636" max="5636" width="9.88671875" style="121" bestFit="1" customWidth="1"/>
    <col min="5637" max="5652" width="4" style="121" customWidth="1"/>
    <col min="5653" max="5653" width="6.88671875" style="121" customWidth="1"/>
    <col min="5654" max="5665" width="6.6640625" style="121" customWidth="1"/>
    <col min="5666" max="5888" width="9.109375" style="121"/>
    <col min="5889" max="5889" width="4.44140625" style="121" customWidth="1"/>
    <col min="5890" max="5890" width="8.88671875" style="121" customWidth="1"/>
    <col min="5891" max="5891" width="16.33203125" style="121" customWidth="1"/>
    <col min="5892" max="5892" width="9.88671875" style="121" bestFit="1" customWidth="1"/>
    <col min="5893" max="5908" width="4" style="121" customWidth="1"/>
    <col min="5909" max="5909" width="6.88671875" style="121" customWidth="1"/>
    <col min="5910" max="5921" width="6.6640625" style="121" customWidth="1"/>
    <col min="5922" max="6144" width="9.109375" style="121"/>
    <col min="6145" max="6145" width="4.44140625" style="121" customWidth="1"/>
    <col min="6146" max="6146" width="8.88671875" style="121" customWidth="1"/>
    <col min="6147" max="6147" width="16.33203125" style="121" customWidth="1"/>
    <col min="6148" max="6148" width="9.88671875" style="121" bestFit="1" customWidth="1"/>
    <col min="6149" max="6164" width="4" style="121" customWidth="1"/>
    <col min="6165" max="6165" width="6.88671875" style="121" customWidth="1"/>
    <col min="6166" max="6177" width="6.6640625" style="121" customWidth="1"/>
    <col min="6178" max="6400" width="9.109375" style="121"/>
    <col min="6401" max="6401" width="4.44140625" style="121" customWidth="1"/>
    <col min="6402" max="6402" width="8.88671875" style="121" customWidth="1"/>
    <col min="6403" max="6403" width="16.33203125" style="121" customWidth="1"/>
    <col min="6404" max="6404" width="9.88671875" style="121" bestFit="1" customWidth="1"/>
    <col min="6405" max="6420" width="4" style="121" customWidth="1"/>
    <col min="6421" max="6421" width="6.88671875" style="121" customWidth="1"/>
    <col min="6422" max="6433" width="6.6640625" style="121" customWidth="1"/>
    <col min="6434" max="6656" width="9.109375" style="121"/>
    <col min="6657" max="6657" width="4.44140625" style="121" customWidth="1"/>
    <col min="6658" max="6658" width="8.88671875" style="121" customWidth="1"/>
    <col min="6659" max="6659" width="16.33203125" style="121" customWidth="1"/>
    <col min="6660" max="6660" width="9.88671875" style="121" bestFit="1" customWidth="1"/>
    <col min="6661" max="6676" width="4" style="121" customWidth="1"/>
    <col min="6677" max="6677" width="6.88671875" style="121" customWidth="1"/>
    <col min="6678" max="6689" width="6.6640625" style="121" customWidth="1"/>
    <col min="6690" max="6912" width="9.109375" style="121"/>
    <col min="6913" max="6913" width="4.44140625" style="121" customWidth="1"/>
    <col min="6914" max="6914" width="8.88671875" style="121" customWidth="1"/>
    <col min="6915" max="6915" width="16.33203125" style="121" customWidth="1"/>
    <col min="6916" max="6916" width="9.88671875" style="121" bestFit="1" customWidth="1"/>
    <col min="6917" max="6932" width="4" style="121" customWidth="1"/>
    <col min="6933" max="6933" width="6.88671875" style="121" customWidth="1"/>
    <col min="6934" max="6945" width="6.6640625" style="121" customWidth="1"/>
    <col min="6946" max="7168" width="9.109375" style="121"/>
    <col min="7169" max="7169" width="4.44140625" style="121" customWidth="1"/>
    <col min="7170" max="7170" width="8.88671875" style="121" customWidth="1"/>
    <col min="7171" max="7171" width="16.33203125" style="121" customWidth="1"/>
    <col min="7172" max="7172" width="9.88671875" style="121" bestFit="1" customWidth="1"/>
    <col min="7173" max="7188" width="4" style="121" customWidth="1"/>
    <col min="7189" max="7189" width="6.88671875" style="121" customWidth="1"/>
    <col min="7190" max="7201" width="6.6640625" style="121" customWidth="1"/>
    <col min="7202" max="7424" width="9.109375" style="121"/>
    <col min="7425" max="7425" width="4.44140625" style="121" customWidth="1"/>
    <col min="7426" max="7426" width="8.88671875" style="121" customWidth="1"/>
    <col min="7427" max="7427" width="16.33203125" style="121" customWidth="1"/>
    <col min="7428" max="7428" width="9.88671875" style="121" bestFit="1" customWidth="1"/>
    <col min="7429" max="7444" width="4" style="121" customWidth="1"/>
    <col min="7445" max="7445" width="6.88671875" style="121" customWidth="1"/>
    <col min="7446" max="7457" width="6.6640625" style="121" customWidth="1"/>
    <col min="7458" max="7680" width="9.109375" style="121"/>
    <col min="7681" max="7681" width="4.44140625" style="121" customWidth="1"/>
    <col min="7682" max="7682" width="8.88671875" style="121" customWidth="1"/>
    <col min="7683" max="7683" width="16.33203125" style="121" customWidth="1"/>
    <col min="7684" max="7684" width="9.88671875" style="121" bestFit="1" customWidth="1"/>
    <col min="7685" max="7700" width="4" style="121" customWidth="1"/>
    <col min="7701" max="7701" width="6.88671875" style="121" customWidth="1"/>
    <col min="7702" max="7713" width="6.6640625" style="121" customWidth="1"/>
    <col min="7714" max="7936" width="9.109375" style="121"/>
    <col min="7937" max="7937" width="4.44140625" style="121" customWidth="1"/>
    <col min="7938" max="7938" width="8.88671875" style="121" customWidth="1"/>
    <col min="7939" max="7939" width="16.33203125" style="121" customWidth="1"/>
    <col min="7940" max="7940" width="9.88671875" style="121" bestFit="1" customWidth="1"/>
    <col min="7941" max="7956" width="4" style="121" customWidth="1"/>
    <col min="7957" max="7957" width="6.88671875" style="121" customWidth="1"/>
    <col min="7958" max="7969" width="6.6640625" style="121" customWidth="1"/>
    <col min="7970" max="8192" width="9.109375" style="121"/>
    <col min="8193" max="8193" width="4.44140625" style="121" customWidth="1"/>
    <col min="8194" max="8194" width="8.88671875" style="121" customWidth="1"/>
    <col min="8195" max="8195" width="16.33203125" style="121" customWidth="1"/>
    <col min="8196" max="8196" width="9.88671875" style="121" bestFit="1" customWidth="1"/>
    <col min="8197" max="8212" width="4" style="121" customWidth="1"/>
    <col min="8213" max="8213" width="6.88671875" style="121" customWidth="1"/>
    <col min="8214" max="8225" width="6.6640625" style="121" customWidth="1"/>
    <col min="8226" max="8448" width="9.109375" style="121"/>
    <col min="8449" max="8449" width="4.44140625" style="121" customWidth="1"/>
    <col min="8450" max="8450" width="8.88671875" style="121" customWidth="1"/>
    <col min="8451" max="8451" width="16.33203125" style="121" customWidth="1"/>
    <col min="8452" max="8452" width="9.88671875" style="121" bestFit="1" customWidth="1"/>
    <col min="8453" max="8468" width="4" style="121" customWidth="1"/>
    <col min="8469" max="8469" width="6.88671875" style="121" customWidth="1"/>
    <col min="8470" max="8481" width="6.6640625" style="121" customWidth="1"/>
    <col min="8482" max="8704" width="9.109375" style="121"/>
    <col min="8705" max="8705" width="4.44140625" style="121" customWidth="1"/>
    <col min="8706" max="8706" width="8.88671875" style="121" customWidth="1"/>
    <col min="8707" max="8707" width="16.33203125" style="121" customWidth="1"/>
    <col min="8708" max="8708" width="9.88671875" style="121" bestFit="1" customWidth="1"/>
    <col min="8709" max="8724" width="4" style="121" customWidth="1"/>
    <col min="8725" max="8725" width="6.88671875" style="121" customWidth="1"/>
    <col min="8726" max="8737" width="6.6640625" style="121" customWidth="1"/>
    <col min="8738" max="8960" width="9.109375" style="121"/>
    <col min="8961" max="8961" width="4.44140625" style="121" customWidth="1"/>
    <col min="8962" max="8962" width="8.88671875" style="121" customWidth="1"/>
    <col min="8963" max="8963" width="16.33203125" style="121" customWidth="1"/>
    <col min="8964" max="8964" width="9.88671875" style="121" bestFit="1" customWidth="1"/>
    <col min="8965" max="8980" width="4" style="121" customWidth="1"/>
    <col min="8981" max="8981" width="6.88671875" style="121" customWidth="1"/>
    <col min="8982" max="8993" width="6.6640625" style="121" customWidth="1"/>
    <col min="8994" max="9216" width="9.109375" style="121"/>
    <col min="9217" max="9217" width="4.44140625" style="121" customWidth="1"/>
    <col min="9218" max="9218" width="8.88671875" style="121" customWidth="1"/>
    <col min="9219" max="9219" width="16.33203125" style="121" customWidth="1"/>
    <col min="9220" max="9220" width="9.88671875" style="121" bestFit="1" customWidth="1"/>
    <col min="9221" max="9236" width="4" style="121" customWidth="1"/>
    <col min="9237" max="9237" width="6.88671875" style="121" customWidth="1"/>
    <col min="9238" max="9249" width="6.6640625" style="121" customWidth="1"/>
    <col min="9250" max="9472" width="9.109375" style="121"/>
    <col min="9473" max="9473" width="4.44140625" style="121" customWidth="1"/>
    <col min="9474" max="9474" width="8.88671875" style="121" customWidth="1"/>
    <col min="9475" max="9475" width="16.33203125" style="121" customWidth="1"/>
    <col min="9476" max="9476" width="9.88671875" style="121" bestFit="1" customWidth="1"/>
    <col min="9477" max="9492" width="4" style="121" customWidth="1"/>
    <col min="9493" max="9493" width="6.88671875" style="121" customWidth="1"/>
    <col min="9494" max="9505" width="6.6640625" style="121" customWidth="1"/>
    <col min="9506" max="9728" width="9.109375" style="121"/>
    <col min="9729" max="9729" width="4.44140625" style="121" customWidth="1"/>
    <col min="9730" max="9730" width="8.88671875" style="121" customWidth="1"/>
    <col min="9731" max="9731" width="16.33203125" style="121" customWidth="1"/>
    <col min="9732" max="9732" width="9.88671875" style="121" bestFit="1" customWidth="1"/>
    <col min="9733" max="9748" width="4" style="121" customWidth="1"/>
    <col min="9749" max="9749" width="6.88671875" style="121" customWidth="1"/>
    <col min="9750" max="9761" width="6.6640625" style="121" customWidth="1"/>
    <col min="9762" max="9984" width="9.109375" style="121"/>
    <col min="9985" max="9985" width="4.44140625" style="121" customWidth="1"/>
    <col min="9986" max="9986" width="8.88671875" style="121" customWidth="1"/>
    <col min="9987" max="9987" width="16.33203125" style="121" customWidth="1"/>
    <col min="9988" max="9988" width="9.88671875" style="121" bestFit="1" customWidth="1"/>
    <col min="9989" max="10004" width="4" style="121" customWidth="1"/>
    <col min="10005" max="10005" width="6.88671875" style="121" customWidth="1"/>
    <col min="10006" max="10017" width="6.6640625" style="121" customWidth="1"/>
    <col min="10018" max="10240" width="9.109375" style="121"/>
    <col min="10241" max="10241" width="4.44140625" style="121" customWidth="1"/>
    <col min="10242" max="10242" width="8.88671875" style="121" customWidth="1"/>
    <col min="10243" max="10243" width="16.33203125" style="121" customWidth="1"/>
    <col min="10244" max="10244" width="9.88671875" style="121" bestFit="1" customWidth="1"/>
    <col min="10245" max="10260" width="4" style="121" customWidth="1"/>
    <col min="10261" max="10261" width="6.88671875" style="121" customWidth="1"/>
    <col min="10262" max="10273" width="6.6640625" style="121" customWidth="1"/>
    <col min="10274" max="10496" width="9.109375" style="121"/>
    <col min="10497" max="10497" width="4.44140625" style="121" customWidth="1"/>
    <col min="10498" max="10498" width="8.88671875" style="121" customWidth="1"/>
    <col min="10499" max="10499" width="16.33203125" style="121" customWidth="1"/>
    <col min="10500" max="10500" width="9.88671875" style="121" bestFit="1" customWidth="1"/>
    <col min="10501" max="10516" width="4" style="121" customWidth="1"/>
    <col min="10517" max="10517" width="6.88671875" style="121" customWidth="1"/>
    <col min="10518" max="10529" width="6.6640625" style="121" customWidth="1"/>
    <col min="10530" max="10752" width="9.109375" style="121"/>
    <col min="10753" max="10753" width="4.44140625" style="121" customWidth="1"/>
    <col min="10754" max="10754" width="8.88671875" style="121" customWidth="1"/>
    <col min="10755" max="10755" width="16.33203125" style="121" customWidth="1"/>
    <col min="10756" max="10756" width="9.88671875" style="121" bestFit="1" customWidth="1"/>
    <col min="10757" max="10772" width="4" style="121" customWidth="1"/>
    <col min="10773" max="10773" width="6.88671875" style="121" customWidth="1"/>
    <col min="10774" max="10785" width="6.6640625" style="121" customWidth="1"/>
    <col min="10786" max="11008" width="9.109375" style="121"/>
    <col min="11009" max="11009" width="4.44140625" style="121" customWidth="1"/>
    <col min="11010" max="11010" width="8.88671875" style="121" customWidth="1"/>
    <col min="11011" max="11011" width="16.33203125" style="121" customWidth="1"/>
    <col min="11012" max="11012" width="9.88671875" style="121" bestFit="1" customWidth="1"/>
    <col min="11013" max="11028" width="4" style="121" customWidth="1"/>
    <col min="11029" max="11029" width="6.88671875" style="121" customWidth="1"/>
    <col min="11030" max="11041" width="6.6640625" style="121" customWidth="1"/>
    <col min="11042" max="11264" width="9.109375" style="121"/>
    <col min="11265" max="11265" width="4.44140625" style="121" customWidth="1"/>
    <col min="11266" max="11266" width="8.88671875" style="121" customWidth="1"/>
    <col min="11267" max="11267" width="16.33203125" style="121" customWidth="1"/>
    <col min="11268" max="11268" width="9.88671875" style="121" bestFit="1" customWidth="1"/>
    <col min="11269" max="11284" width="4" style="121" customWidth="1"/>
    <col min="11285" max="11285" width="6.88671875" style="121" customWidth="1"/>
    <col min="11286" max="11297" width="6.6640625" style="121" customWidth="1"/>
    <col min="11298" max="11520" width="9.109375" style="121"/>
    <col min="11521" max="11521" width="4.44140625" style="121" customWidth="1"/>
    <col min="11522" max="11522" width="8.88671875" style="121" customWidth="1"/>
    <col min="11523" max="11523" width="16.33203125" style="121" customWidth="1"/>
    <col min="11524" max="11524" width="9.88671875" style="121" bestFit="1" customWidth="1"/>
    <col min="11525" max="11540" width="4" style="121" customWidth="1"/>
    <col min="11541" max="11541" width="6.88671875" style="121" customWidth="1"/>
    <col min="11542" max="11553" width="6.6640625" style="121" customWidth="1"/>
    <col min="11554" max="11776" width="9.109375" style="121"/>
    <col min="11777" max="11777" width="4.44140625" style="121" customWidth="1"/>
    <col min="11778" max="11778" width="8.88671875" style="121" customWidth="1"/>
    <col min="11779" max="11779" width="16.33203125" style="121" customWidth="1"/>
    <col min="11780" max="11780" width="9.88671875" style="121" bestFit="1" customWidth="1"/>
    <col min="11781" max="11796" width="4" style="121" customWidth="1"/>
    <col min="11797" max="11797" width="6.88671875" style="121" customWidth="1"/>
    <col min="11798" max="11809" width="6.6640625" style="121" customWidth="1"/>
    <col min="11810" max="12032" width="9.109375" style="121"/>
    <col min="12033" max="12033" width="4.44140625" style="121" customWidth="1"/>
    <col min="12034" max="12034" width="8.88671875" style="121" customWidth="1"/>
    <col min="12035" max="12035" width="16.33203125" style="121" customWidth="1"/>
    <col min="12036" max="12036" width="9.88671875" style="121" bestFit="1" customWidth="1"/>
    <col min="12037" max="12052" width="4" style="121" customWidth="1"/>
    <col min="12053" max="12053" width="6.88671875" style="121" customWidth="1"/>
    <col min="12054" max="12065" width="6.6640625" style="121" customWidth="1"/>
    <col min="12066" max="12288" width="9.109375" style="121"/>
    <col min="12289" max="12289" width="4.44140625" style="121" customWidth="1"/>
    <col min="12290" max="12290" width="8.88671875" style="121" customWidth="1"/>
    <col min="12291" max="12291" width="16.33203125" style="121" customWidth="1"/>
    <col min="12292" max="12292" width="9.88671875" style="121" bestFit="1" customWidth="1"/>
    <col min="12293" max="12308" width="4" style="121" customWidth="1"/>
    <col min="12309" max="12309" width="6.88671875" style="121" customWidth="1"/>
    <col min="12310" max="12321" width="6.6640625" style="121" customWidth="1"/>
    <col min="12322" max="12544" width="9.109375" style="121"/>
    <col min="12545" max="12545" width="4.44140625" style="121" customWidth="1"/>
    <col min="12546" max="12546" width="8.88671875" style="121" customWidth="1"/>
    <col min="12547" max="12547" width="16.33203125" style="121" customWidth="1"/>
    <col min="12548" max="12548" width="9.88671875" style="121" bestFit="1" customWidth="1"/>
    <col min="12549" max="12564" width="4" style="121" customWidth="1"/>
    <col min="12565" max="12565" width="6.88671875" style="121" customWidth="1"/>
    <col min="12566" max="12577" width="6.6640625" style="121" customWidth="1"/>
    <col min="12578" max="12800" width="9.109375" style="121"/>
    <col min="12801" max="12801" width="4.44140625" style="121" customWidth="1"/>
    <col min="12802" max="12802" width="8.88671875" style="121" customWidth="1"/>
    <col min="12803" max="12803" width="16.33203125" style="121" customWidth="1"/>
    <col min="12804" max="12804" width="9.88671875" style="121" bestFit="1" customWidth="1"/>
    <col min="12805" max="12820" width="4" style="121" customWidth="1"/>
    <col min="12821" max="12821" width="6.88671875" style="121" customWidth="1"/>
    <col min="12822" max="12833" width="6.6640625" style="121" customWidth="1"/>
    <col min="12834" max="13056" width="9.109375" style="121"/>
    <col min="13057" max="13057" width="4.44140625" style="121" customWidth="1"/>
    <col min="13058" max="13058" width="8.88671875" style="121" customWidth="1"/>
    <col min="13059" max="13059" width="16.33203125" style="121" customWidth="1"/>
    <col min="13060" max="13060" width="9.88671875" style="121" bestFit="1" customWidth="1"/>
    <col min="13061" max="13076" width="4" style="121" customWidth="1"/>
    <col min="13077" max="13077" width="6.88671875" style="121" customWidth="1"/>
    <col min="13078" max="13089" width="6.6640625" style="121" customWidth="1"/>
    <col min="13090" max="13312" width="9.109375" style="121"/>
    <col min="13313" max="13313" width="4.44140625" style="121" customWidth="1"/>
    <col min="13314" max="13314" width="8.88671875" style="121" customWidth="1"/>
    <col min="13315" max="13315" width="16.33203125" style="121" customWidth="1"/>
    <col min="13316" max="13316" width="9.88671875" style="121" bestFit="1" customWidth="1"/>
    <col min="13317" max="13332" width="4" style="121" customWidth="1"/>
    <col min="13333" max="13333" width="6.88671875" style="121" customWidth="1"/>
    <col min="13334" max="13345" width="6.6640625" style="121" customWidth="1"/>
    <col min="13346" max="13568" width="9.109375" style="121"/>
    <col min="13569" max="13569" width="4.44140625" style="121" customWidth="1"/>
    <col min="13570" max="13570" width="8.88671875" style="121" customWidth="1"/>
    <col min="13571" max="13571" width="16.33203125" style="121" customWidth="1"/>
    <col min="13572" max="13572" width="9.88671875" style="121" bestFit="1" customWidth="1"/>
    <col min="13573" max="13588" width="4" style="121" customWidth="1"/>
    <col min="13589" max="13589" width="6.88671875" style="121" customWidth="1"/>
    <col min="13590" max="13601" width="6.6640625" style="121" customWidth="1"/>
    <col min="13602" max="13824" width="9.109375" style="121"/>
    <col min="13825" max="13825" width="4.44140625" style="121" customWidth="1"/>
    <col min="13826" max="13826" width="8.88671875" style="121" customWidth="1"/>
    <col min="13827" max="13827" width="16.33203125" style="121" customWidth="1"/>
    <col min="13828" max="13828" width="9.88671875" style="121" bestFit="1" customWidth="1"/>
    <col min="13829" max="13844" width="4" style="121" customWidth="1"/>
    <col min="13845" max="13845" width="6.88671875" style="121" customWidth="1"/>
    <col min="13846" max="13857" width="6.6640625" style="121" customWidth="1"/>
    <col min="13858" max="14080" width="9.109375" style="121"/>
    <col min="14081" max="14081" width="4.44140625" style="121" customWidth="1"/>
    <col min="14082" max="14082" width="8.88671875" style="121" customWidth="1"/>
    <col min="14083" max="14083" width="16.33203125" style="121" customWidth="1"/>
    <col min="14084" max="14084" width="9.88671875" style="121" bestFit="1" customWidth="1"/>
    <col min="14085" max="14100" width="4" style="121" customWidth="1"/>
    <col min="14101" max="14101" width="6.88671875" style="121" customWidth="1"/>
    <col min="14102" max="14113" width="6.6640625" style="121" customWidth="1"/>
    <col min="14114" max="14336" width="9.109375" style="121"/>
    <col min="14337" max="14337" width="4.44140625" style="121" customWidth="1"/>
    <col min="14338" max="14338" width="8.88671875" style="121" customWidth="1"/>
    <col min="14339" max="14339" width="16.33203125" style="121" customWidth="1"/>
    <col min="14340" max="14340" width="9.88671875" style="121" bestFit="1" customWidth="1"/>
    <col min="14341" max="14356" width="4" style="121" customWidth="1"/>
    <col min="14357" max="14357" width="6.88671875" style="121" customWidth="1"/>
    <col min="14358" max="14369" width="6.6640625" style="121" customWidth="1"/>
    <col min="14370" max="14592" width="9.109375" style="121"/>
    <col min="14593" max="14593" width="4.44140625" style="121" customWidth="1"/>
    <col min="14594" max="14594" width="8.88671875" style="121" customWidth="1"/>
    <col min="14595" max="14595" width="16.33203125" style="121" customWidth="1"/>
    <col min="14596" max="14596" width="9.88671875" style="121" bestFit="1" customWidth="1"/>
    <col min="14597" max="14612" width="4" style="121" customWidth="1"/>
    <col min="14613" max="14613" width="6.88671875" style="121" customWidth="1"/>
    <col min="14614" max="14625" width="6.6640625" style="121" customWidth="1"/>
    <col min="14626" max="14848" width="9.109375" style="121"/>
    <col min="14849" max="14849" width="4.44140625" style="121" customWidth="1"/>
    <col min="14850" max="14850" width="8.88671875" style="121" customWidth="1"/>
    <col min="14851" max="14851" width="16.33203125" style="121" customWidth="1"/>
    <col min="14852" max="14852" width="9.88671875" style="121" bestFit="1" customWidth="1"/>
    <col min="14853" max="14868" width="4" style="121" customWidth="1"/>
    <col min="14869" max="14869" width="6.88671875" style="121" customWidth="1"/>
    <col min="14870" max="14881" width="6.6640625" style="121" customWidth="1"/>
    <col min="14882" max="15104" width="9.109375" style="121"/>
    <col min="15105" max="15105" width="4.44140625" style="121" customWidth="1"/>
    <col min="15106" max="15106" width="8.88671875" style="121" customWidth="1"/>
    <col min="15107" max="15107" width="16.33203125" style="121" customWidth="1"/>
    <col min="15108" max="15108" width="9.88671875" style="121" bestFit="1" customWidth="1"/>
    <col min="15109" max="15124" width="4" style="121" customWidth="1"/>
    <col min="15125" max="15125" width="6.88671875" style="121" customWidth="1"/>
    <col min="15126" max="15137" width="6.6640625" style="121" customWidth="1"/>
    <col min="15138" max="15360" width="9.109375" style="121"/>
    <col min="15361" max="15361" width="4.44140625" style="121" customWidth="1"/>
    <col min="15362" max="15362" width="8.88671875" style="121" customWidth="1"/>
    <col min="15363" max="15363" width="16.33203125" style="121" customWidth="1"/>
    <col min="15364" max="15364" width="9.88671875" style="121" bestFit="1" customWidth="1"/>
    <col min="15365" max="15380" width="4" style="121" customWidth="1"/>
    <col min="15381" max="15381" width="6.88671875" style="121" customWidth="1"/>
    <col min="15382" max="15393" width="6.6640625" style="121" customWidth="1"/>
    <col min="15394" max="15616" width="9.109375" style="121"/>
    <col min="15617" max="15617" width="4.44140625" style="121" customWidth="1"/>
    <col min="15618" max="15618" width="8.88671875" style="121" customWidth="1"/>
    <col min="15619" max="15619" width="16.33203125" style="121" customWidth="1"/>
    <col min="15620" max="15620" width="9.88671875" style="121" bestFit="1" customWidth="1"/>
    <col min="15621" max="15636" width="4" style="121" customWidth="1"/>
    <col min="15637" max="15637" width="6.88671875" style="121" customWidth="1"/>
    <col min="15638" max="15649" width="6.6640625" style="121" customWidth="1"/>
    <col min="15650" max="15872" width="9.109375" style="121"/>
    <col min="15873" max="15873" width="4.44140625" style="121" customWidth="1"/>
    <col min="15874" max="15874" width="8.88671875" style="121" customWidth="1"/>
    <col min="15875" max="15875" width="16.33203125" style="121" customWidth="1"/>
    <col min="15876" max="15876" width="9.88671875" style="121" bestFit="1" customWidth="1"/>
    <col min="15877" max="15892" width="4" style="121" customWidth="1"/>
    <col min="15893" max="15893" width="6.88671875" style="121" customWidth="1"/>
    <col min="15894" max="15905" width="6.6640625" style="121" customWidth="1"/>
    <col min="15906" max="16128" width="9.109375" style="121"/>
    <col min="16129" max="16129" width="4.44140625" style="121" customWidth="1"/>
    <col min="16130" max="16130" width="8.88671875" style="121" customWidth="1"/>
    <col min="16131" max="16131" width="16.33203125" style="121" customWidth="1"/>
    <col min="16132" max="16132" width="9.88671875" style="121" bestFit="1" customWidth="1"/>
    <col min="16133" max="16148" width="4" style="121" customWidth="1"/>
    <col min="16149" max="16149" width="6.88671875" style="121" customWidth="1"/>
    <col min="16150" max="16161" width="6.6640625" style="121" customWidth="1"/>
    <col min="16162" max="16384" width="9.109375" style="121"/>
  </cols>
  <sheetData>
    <row r="1" spans="1:36" x14ac:dyDescent="0.25">
      <c r="A1" s="4" t="s">
        <v>224</v>
      </c>
      <c r="U1" s="4"/>
    </row>
    <row r="2" spans="1:36" ht="14.4" customHeight="1" thickBot="1" x14ac:dyDescent="0.3">
      <c r="A2" s="380" t="s">
        <v>225</v>
      </c>
      <c r="V2" s="294"/>
      <c r="W2" s="294"/>
      <c r="X2" s="294"/>
      <c r="Y2" s="294"/>
      <c r="Z2" s="294"/>
      <c r="AA2" s="294"/>
      <c r="AB2" s="294"/>
      <c r="AC2" s="294"/>
      <c r="AD2" s="294"/>
      <c r="AE2" s="294"/>
      <c r="AF2" s="294"/>
      <c r="AG2" s="294"/>
    </row>
    <row r="3" spans="1:36" x14ac:dyDescent="0.25">
      <c r="C3" s="381" t="s">
        <v>226</v>
      </c>
      <c r="D3" s="382" t="s">
        <v>187</v>
      </c>
      <c r="U3" s="4"/>
      <c r="V3" s="294"/>
      <c r="W3" s="294"/>
      <c r="X3" s="294"/>
      <c r="Y3" s="294"/>
      <c r="Z3" s="294"/>
      <c r="AA3" s="294"/>
      <c r="AB3" s="294"/>
      <c r="AC3" s="294"/>
      <c r="AD3" s="294"/>
      <c r="AE3" s="294"/>
      <c r="AF3" s="294"/>
      <c r="AG3" s="294"/>
      <c r="AH3" s="294"/>
      <c r="AI3" s="294"/>
      <c r="AJ3" s="294"/>
    </row>
    <row r="4" spans="1:36" ht="13.8" thickBot="1" x14ac:dyDescent="0.3">
      <c r="C4" s="383" t="s">
        <v>228</v>
      </c>
      <c r="D4" s="384" t="s">
        <v>229</v>
      </c>
    </row>
    <row r="5" spans="1:36" s="319" customFormat="1" ht="15" customHeight="1" x14ac:dyDescent="0.3">
      <c r="A5" s="385" t="s">
        <v>230</v>
      </c>
      <c r="B5" s="386"/>
      <c r="C5" s="188" t="str">
        <f>IF('Tabelle Attività'!D3&lt;&gt;0,'Tabelle Attività'!D3,"")</f>
        <v/>
      </c>
      <c r="D5" s="189"/>
      <c r="F5" s="47" t="s">
        <v>31</v>
      </c>
      <c r="U5" s="247"/>
      <c r="V5" s="190"/>
      <c r="W5" s="190"/>
      <c r="X5" s="190"/>
      <c r="Y5" s="190"/>
      <c r="Z5" s="190"/>
      <c r="AA5" s="190"/>
      <c r="AB5" s="190"/>
      <c r="AC5" s="190"/>
      <c r="AD5" s="190"/>
      <c r="AE5" s="190"/>
      <c r="AF5" s="190"/>
      <c r="AG5" s="190"/>
      <c r="AH5" s="190"/>
      <c r="AI5" s="190"/>
      <c r="AJ5" s="190"/>
    </row>
    <row r="6" spans="1:36" x14ac:dyDescent="0.25">
      <c r="A6" s="387"/>
      <c r="B6" s="388"/>
      <c r="C6" s="389"/>
      <c r="D6" s="390"/>
      <c r="F6" s="358"/>
      <c r="U6" s="4"/>
      <c r="V6" s="317"/>
      <c r="W6" s="317"/>
      <c r="X6" s="317"/>
      <c r="Z6" s="317"/>
      <c r="AA6" s="317"/>
      <c r="AB6" s="317"/>
      <c r="AC6" s="317"/>
      <c r="AD6" s="317"/>
      <c r="AE6" s="317"/>
      <c r="AF6" s="317"/>
      <c r="AG6" s="317"/>
    </row>
    <row r="7" spans="1:36" s="319" customFormat="1" ht="15" customHeight="1" thickBot="1" x14ac:dyDescent="0.35">
      <c r="A7" s="391" t="s">
        <v>231</v>
      </c>
      <c r="B7" s="329"/>
      <c r="C7" s="191" t="str">
        <f>IF('Tabelle Attività'!K3&lt;&gt;0,'Tabelle Attività'!K3,"")</f>
        <v/>
      </c>
      <c r="D7" s="192"/>
      <c r="E7" s="318"/>
      <c r="F7" s="47" t="s">
        <v>31</v>
      </c>
      <c r="U7" s="247"/>
      <c r="V7" s="190"/>
      <c r="W7" s="190"/>
      <c r="X7" s="190"/>
      <c r="Y7" s="190"/>
      <c r="Z7" s="190"/>
      <c r="AA7" s="190"/>
      <c r="AB7" s="190"/>
      <c r="AC7" s="190"/>
      <c r="AD7" s="190"/>
      <c r="AE7" s="190"/>
      <c r="AF7" s="190"/>
      <c r="AG7" s="190"/>
      <c r="AH7" s="190"/>
      <c r="AI7" s="190"/>
      <c r="AJ7" s="190"/>
    </row>
    <row r="8" spans="1:36" s="319" customFormat="1" ht="16.5" customHeight="1" x14ac:dyDescent="0.3">
      <c r="A8" s="186" t="s">
        <v>232</v>
      </c>
      <c r="C8" s="392"/>
      <c r="D8" s="393"/>
      <c r="E8" s="187"/>
      <c r="F8" s="318"/>
      <c r="U8" s="247"/>
      <c r="V8" s="344"/>
      <c r="W8" s="344"/>
      <c r="X8" s="344"/>
      <c r="Y8" s="344"/>
      <c r="Z8" s="344"/>
      <c r="AA8" s="344"/>
      <c r="AB8" s="344"/>
      <c r="AC8" s="344"/>
      <c r="AD8" s="344"/>
      <c r="AE8" s="344"/>
      <c r="AF8" s="344"/>
      <c r="AG8" s="344"/>
    </row>
    <row r="9" spans="1:36" s="319" customFormat="1" ht="15" customHeight="1" thickBot="1" x14ac:dyDescent="0.35">
      <c r="A9" s="394" t="s">
        <v>233</v>
      </c>
      <c r="B9" s="395"/>
      <c r="C9" s="193">
        <f>'Tabelle Attività'!Y3</f>
        <v>1</v>
      </c>
      <c r="D9" s="194">
        <f>_xlfn.DAYS(D7,D5)+1</f>
        <v>1</v>
      </c>
      <c r="E9" s="187"/>
      <c r="F9" s="318"/>
      <c r="U9" s="247"/>
      <c r="V9" s="190"/>
      <c r="W9" s="190"/>
      <c r="X9" s="190"/>
      <c r="Y9" s="190"/>
      <c r="Z9" s="190"/>
      <c r="AA9" s="190"/>
      <c r="AB9" s="190"/>
      <c r="AC9" s="190"/>
      <c r="AD9" s="190"/>
      <c r="AE9" s="190"/>
      <c r="AF9" s="190"/>
      <c r="AG9" s="190"/>
      <c r="AH9" s="190"/>
      <c r="AI9" s="190"/>
      <c r="AJ9" s="190"/>
    </row>
    <row r="10" spans="1:36" x14ac:dyDescent="0.25">
      <c r="A10" s="4"/>
      <c r="E10" s="185"/>
      <c r="F10" s="266"/>
      <c r="U10" s="4"/>
      <c r="V10" s="317"/>
      <c r="W10" s="317"/>
      <c r="X10" s="317"/>
      <c r="Y10" s="317"/>
      <c r="Z10" s="317"/>
      <c r="AA10" s="317"/>
      <c r="AB10" s="317"/>
      <c r="AC10" s="317"/>
      <c r="AD10" s="317"/>
      <c r="AE10" s="317"/>
      <c r="AF10" s="317"/>
      <c r="AG10" s="317"/>
    </row>
    <row r="11" spans="1:36" x14ac:dyDescent="0.25">
      <c r="A11" s="4" t="s">
        <v>234</v>
      </c>
      <c r="C11" s="4"/>
      <c r="D11" s="4"/>
      <c r="U11" s="4"/>
      <c r="V11" s="184"/>
      <c r="W11" s="184"/>
      <c r="X11" s="184"/>
      <c r="Y11" s="184"/>
      <c r="Z11" s="184"/>
      <c r="AA11" s="184"/>
      <c r="AB11" s="184"/>
      <c r="AC11" s="184"/>
      <c r="AD11" s="184"/>
      <c r="AE11" s="184"/>
      <c r="AF11" s="184"/>
      <c r="AG11" s="184"/>
      <c r="AH11" s="184"/>
      <c r="AI11" s="184"/>
      <c r="AJ11" s="184"/>
    </row>
    <row r="12" spans="1:36" x14ac:dyDescent="0.25">
      <c r="A12" s="342" t="s">
        <v>235</v>
      </c>
      <c r="C12" s="4"/>
      <c r="D12" s="4"/>
      <c r="U12" s="4"/>
      <c r="V12" s="317"/>
      <c r="W12" s="317"/>
      <c r="X12" s="317"/>
      <c r="Z12" s="317"/>
      <c r="AA12" s="317"/>
      <c r="AB12" s="317"/>
      <c r="AC12" s="317"/>
      <c r="AD12" s="317"/>
      <c r="AE12" s="317"/>
      <c r="AF12" s="317"/>
      <c r="AG12" s="317"/>
    </row>
    <row r="13" spans="1:36" x14ac:dyDescent="0.25">
      <c r="A13" s="336"/>
      <c r="E13" s="396"/>
      <c r="F13" s="396"/>
      <c r="G13" s="396"/>
      <c r="H13" s="396"/>
      <c r="I13" s="396"/>
      <c r="J13" s="396"/>
      <c r="K13" s="396"/>
      <c r="L13" s="396"/>
      <c r="M13" s="396"/>
      <c r="N13" s="396"/>
      <c r="O13" s="396"/>
      <c r="P13" s="396"/>
      <c r="Q13" s="396"/>
      <c r="R13" s="396"/>
      <c r="S13" s="396"/>
      <c r="T13" s="397"/>
      <c r="U13" s="4"/>
      <c r="V13" s="184"/>
      <c r="W13" s="184"/>
      <c r="X13" s="184"/>
      <c r="Y13" s="184"/>
      <c r="Z13" s="184"/>
      <c r="AA13" s="184"/>
      <c r="AB13" s="184"/>
      <c r="AC13" s="184"/>
      <c r="AD13" s="184"/>
      <c r="AE13" s="184"/>
      <c r="AF13" s="184"/>
      <c r="AG13" s="184"/>
      <c r="AH13" s="184"/>
      <c r="AI13" s="184"/>
      <c r="AJ13" s="184"/>
    </row>
    <row r="14" spans="1:36" s="319" customFormat="1" ht="20.25" customHeight="1" x14ac:dyDescent="0.3">
      <c r="A14" s="398"/>
      <c r="D14" s="328" t="s">
        <v>227</v>
      </c>
      <c r="E14" s="327">
        <v>1</v>
      </c>
      <c r="F14" s="399">
        <v>2</v>
      </c>
      <c r="G14" s="399">
        <v>3</v>
      </c>
      <c r="H14" s="399">
        <v>4</v>
      </c>
      <c r="I14" s="399">
        <v>5</v>
      </c>
      <c r="J14" s="399">
        <v>6</v>
      </c>
      <c r="K14" s="399">
        <v>7</v>
      </c>
      <c r="L14" s="399">
        <v>8</v>
      </c>
      <c r="M14" s="399">
        <v>9</v>
      </c>
      <c r="N14" s="399">
        <v>10</v>
      </c>
      <c r="O14" s="399">
        <v>11</v>
      </c>
      <c r="P14" s="399">
        <v>12</v>
      </c>
      <c r="Q14" s="399">
        <v>13</v>
      </c>
      <c r="R14" s="399">
        <v>14</v>
      </c>
      <c r="S14" s="399">
        <v>15</v>
      </c>
      <c r="T14" s="328">
        <v>16</v>
      </c>
      <c r="U14" s="328">
        <v>17</v>
      </c>
      <c r="V14" s="328">
        <v>18</v>
      </c>
      <c r="W14" s="344"/>
      <c r="X14" s="344"/>
      <c r="Z14" s="344"/>
      <c r="AA14" s="344"/>
      <c r="AB14" s="344"/>
      <c r="AC14" s="344"/>
      <c r="AD14" s="344"/>
      <c r="AE14" s="344"/>
      <c r="AF14" s="344"/>
      <c r="AG14" s="344"/>
    </row>
    <row r="15" spans="1:36" s="264" customFormat="1" ht="25.5" customHeight="1" x14ac:dyDescent="0.25">
      <c r="A15" s="400" t="s">
        <v>236</v>
      </c>
      <c r="C15" s="163"/>
      <c r="D15" s="401"/>
      <c r="E15" s="139"/>
      <c r="F15" s="139"/>
      <c r="G15" s="139"/>
      <c r="H15" s="139"/>
      <c r="I15" s="139"/>
      <c r="J15" s="139"/>
      <c r="K15" s="139"/>
      <c r="L15" s="139"/>
      <c r="M15" s="139"/>
      <c r="N15" s="139"/>
      <c r="O15" s="139"/>
      <c r="P15" s="139"/>
      <c r="Q15" s="139"/>
      <c r="R15" s="140"/>
      <c r="S15" s="140"/>
      <c r="T15" s="140"/>
      <c r="U15" s="140"/>
      <c r="V15" s="140"/>
      <c r="W15" s="184"/>
      <c r="X15" s="184"/>
      <c r="Y15" s="184"/>
      <c r="Z15" s="184"/>
      <c r="AA15" s="184"/>
      <c r="AB15" s="184"/>
      <c r="AC15" s="184"/>
      <c r="AD15" s="184"/>
      <c r="AE15" s="184"/>
      <c r="AF15" s="184"/>
      <c r="AG15" s="184"/>
      <c r="AH15" s="184"/>
      <c r="AI15" s="184"/>
      <c r="AJ15" s="184"/>
    </row>
    <row r="16" spans="1:36" s="319" customFormat="1" ht="21.75" customHeight="1" x14ac:dyDescent="0.3">
      <c r="A16" s="318" t="s">
        <v>60</v>
      </c>
      <c r="B16" s="318" t="s">
        <v>81</v>
      </c>
      <c r="D16" s="402" t="s">
        <v>226</v>
      </c>
      <c r="E16" s="195" t="str">
        <f>IF('Tabelle Attività'!E13&lt;&gt;"",TRIM('Tabelle Attività'!E13),"")</f>
        <v/>
      </c>
      <c r="F16" s="195" t="str">
        <f>IF('Tabelle Attività'!F13&lt;&gt;"",TRIM('Tabelle Attività'!F13),"")</f>
        <v/>
      </c>
      <c r="G16" s="195" t="str">
        <f>IF('Tabelle Attività'!G13&lt;&gt;"",TRIM('Tabelle Attività'!G13),"")</f>
        <v/>
      </c>
      <c r="H16" s="195" t="str">
        <f>IF('Tabelle Attività'!H13&lt;&gt;"",TRIM('Tabelle Attività'!H13),"")</f>
        <v/>
      </c>
      <c r="I16" s="195" t="str">
        <f>IF('Tabelle Attività'!I13&lt;&gt;"",TRIM('Tabelle Attività'!I13),"")</f>
        <v/>
      </c>
      <c r="J16" s="195" t="str">
        <f>IF('Tabelle Attività'!J13&lt;&gt;"",TRIM('Tabelle Attività'!J13),"")</f>
        <v/>
      </c>
      <c r="K16" s="195" t="str">
        <f>IF('Tabelle Attività'!K13&lt;&gt;"",TRIM('Tabelle Attività'!K13),"")</f>
        <v/>
      </c>
      <c r="L16" s="195" t="str">
        <f>IF('Tabelle Attività'!L13&lt;&gt;"",TRIM('Tabelle Attività'!L13),"")</f>
        <v/>
      </c>
      <c r="M16" s="195" t="str">
        <f>IF('Tabelle Attività'!M13&lt;&gt;"",TRIM('Tabelle Attività'!M13),"")</f>
        <v/>
      </c>
      <c r="N16" s="195" t="str">
        <f>IF('Tabelle Attività'!N13&lt;&gt;"",TRIM('Tabelle Attività'!N13),"")</f>
        <v/>
      </c>
      <c r="O16" s="195" t="str">
        <f>IF('Tabelle Attività'!O13&lt;&gt;"",TRIM('Tabelle Attività'!O13),"")</f>
        <v/>
      </c>
      <c r="P16" s="195" t="str">
        <f>IF('Tabelle Attività'!P13&lt;&gt;"",TRIM('Tabelle Attività'!P13),"")</f>
        <v/>
      </c>
      <c r="Q16" s="195" t="str">
        <f>IF('Tabelle Attività'!Q13&lt;&gt;"",TRIM('Tabelle Attività'!Q13),"")</f>
        <v/>
      </c>
      <c r="R16" s="195" t="str">
        <f>IF('Tabelle Attività'!R13&lt;&gt;"",TRIM('Tabelle Attività'!R13),"")</f>
        <v/>
      </c>
      <c r="S16" s="195" t="str">
        <f>IF('Tabelle Attività'!S13&lt;&gt;"",TRIM('Tabelle Attività'!S13),"")</f>
        <v/>
      </c>
      <c r="T16" s="195" t="str">
        <f>IF('Tabelle Attività'!T13&lt;&gt;"",TRIM('Tabelle Attività'!T13),"")</f>
        <v/>
      </c>
      <c r="U16" s="195" t="str">
        <f>IF('Tabelle Attività'!U13&lt;&gt;"",TRIM('Tabelle Attività'!U13),"")</f>
        <v/>
      </c>
      <c r="V16" s="195" t="str">
        <f>IF('Tabelle Attività'!V13&lt;&gt;"",TRIM('Tabelle Attività'!V13),"")</f>
        <v/>
      </c>
      <c r="W16" s="344"/>
      <c r="X16" s="344"/>
      <c r="Z16" s="344"/>
      <c r="AA16" s="344"/>
      <c r="AB16" s="344"/>
      <c r="AC16" s="344"/>
      <c r="AD16" s="344"/>
      <c r="AE16" s="344"/>
      <c r="AF16" s="344"/>
      <c r="AG16" s="344"/>
    </row>
    <row r="17" spans="1:36" s="319" customFormat="1" ht="21.75" customHeight="1" x14ac:dyDescent="0.3">
      <c r="A17" s="398"/>
      <c r="B17" s="247"/>
      <c r="C17" s="318"/>
      <c r="D17" s="402" t="s">
        <v>267</v>
      </c>
      <c r="E17" s="196"/>
      <c r="F17" s="197"/>
      <c r="G17" s="197"/>
      <c r="H17" s="197"/>
      <c r="I17" s="198"/>
      <c r="J17" s="198"/>
      <c r="K17" s="198"/>
      <c r="L17" s="196"/>
      <c r="M17" s="196"/>
      <c r="N17" s="196"/>
      <c r="O17" s="196"/>
      <c r="P17" s="196"/>
      <c r="Q17" s="196"/>
      <c r="R17" s="196"/>
      <c r="S17" s="196"/>
      <c r="T17" s="196"/>
      <c r="U17" s="196"/>
      <c r="V17" s="196"/>
      <c r="W17" s="190"/>
      <c r="X17" s="190"/>
      <c r="Y17" s="190"/>
      <c r="Z17" s="190"/>
      <c r="AA17" s="190"/>
      <c r="AB17" s="190"/>
      <c r="AC17" s="190"/>
      <c r="AD17" s="190"/>
      <c r="AE17" s="190"/>
      <c r="AF17" s="190"/>
      <c r="AG17" s="190"/>
      <c r="AH17" s="190"/>
      <c r="AI17" s="190"/>
      <c r="AJ17" s="190"/>
    </row>
    <row r="18" spans="1:36" s="319" customFormat="1" x14ac:dyDescent="0.3">
      <c r="A18" s="398"/>
      <c r="B18" s="247"/>
      <c r="C18" s="318"/>
      <c r="D18" s="402"/>
      <c r="E18" s="403"/>
      <c r="F18" s="404"/>
      <c r="G18" s="404"/>
      <c r="H18" s="404"/>
      <c r="I18" s="404"/>
      <c r="J18" s="404"/>
      <c r="K18" s="404"/>
      <c r="L18" s="404"/>
      <c r="M18" s="404"/>
      <c r="N18" s="404"/>
      <c r="O18" s="404"/>
      <c r="P18" s="404"/>
      <c r="Q18" s="404"/>
      <c r="W18" s="344"/>
      <c r="X18" s="344"/>
      <c r="Z18" s="344"/>
      <c r="AA18" s="344"/>
      <c r="AB18" s="344"/>
      <c r="AC18" s="344"/>
      <c r="AD18" s="344"/>
      <c r="AE18" s="344"/>
      <c r="AF18" s="344"/>
      <c r="AG18" s="344"/>
    </row>
    <row r="19" spans="1:36" s="319" customFormat="1" ht="21.75" customHeight="1" x14ac:dyDescent="0.3">
      <c r="A19" s="318" t="s">
        <v>82</v>
      </c>
      <c r="B19" s="318" t="s">
        <v>83</v>
      </c>
      <c r="D19" s="402" t="s">
        <v>226</v>
      </c>
      <c r="E19" s="195" t="str">
        <f>IF('Tabelle Attività'!E14&lt;&gt;"",TRIM('Tabelle Attività'!E14),"")</f>
        <v/>
      </c>
      <c r="F19" s="195" t="str">
        <f>IF('Tabelle Attività'!F14&lt;&gt;"",TRIM('Tabelle Attività'!F14),"")</f>
        <v/>
      </c>
      <c r="G19" s="195" t="str">
        <f>IF('Tabelle Attività'!G14&lt;&gt;"",TRIM('Tabelle Attività'!G14),"")</f>
        <v/>
      </c>
      <c r="H19" s="195" t="str">
        <f>IF('Tabelle Attività'!H14&lt;&gt;"",TRIM('Tabelle Attività'!H14),"")</f>
        <v/>
      </c>
      <c r="I19" s="195" t="str">
        <f>IF('Tabelle Attività'!I14&lt;&gt;"",TRIM('Tabelle Attività'!I14),"")</f>
        <v/>
      </c>
      <c r="J19" s="195" t="str">
        <f>IF('Tabelle Attività'!J14&lt;&gt;"",TRIM('Tabelle Attività'!J14),"")</f>
        <v/>
      </c>
      <c r="K19" s="195" t="str">
        <f>IF('Tabelle Attività'!K14&lt;&gt;"",TRIM('Tabelle Attività'!K14),"")</f>
        <v/>
      </c>
      <c r="L19" s="195" t="str">
        <f>IF('Tabelle Attività'!L14&lt;&gt;"",TRIM('Tabelle Attività'!L14),"")</f>
        <v/>
      </c>
      <c r="M19" s="195" t="str">
        <f>IF('Tabelle Attività'!M14&lt;&gt;"",TRIM('Tabelle Attività'!M14),"")</f>
        <v/>
      </c>
      <c r="N19" s="195" t="str">
        <f>IF('Tabelle Attività'!N14&lt;&gt;"",TRIM('Tabelle Attività'!N14),"")</f>
        <v/>
      </c>
      <c r="O19" s="195" t="str">
        <f>IF('Tabelle Attività'!O14&lt;&gt;"",TRIM('Tabelle Attività'!O14),"")</f>
        <v/>
      </c>
      <c r="P19" s="195" t="str">
        <f>IF('Tabelle Attività'!P14&lt;&gt;"",TRIM('Tabelle Attività'!P14),"")</f>
        <v/>
      </c>
      <c r="Q19" s="195" t="str">
        <f>IF('Tabelle Attività'!Q14&lt;&gt;"",TRIM('Tabelle Attività'!Q14),"")</f>
        <v/>
      </c>
      <c r="R19" s="195" t="str">
        <f>IF('Tabelle Attività'!R14&lt;&gt;"",TRIM('Tabelle Attività'!R14),"")</f>
        <v/>
      </c>
      <c r="S19" s="195" t="str">
        <f>IF('Tabelle Attività'!S14&lt;&gt;"",TRIM('Tabelle Attività'!S14),"")</f>
        <v/>
      </c>
      <c r="T19" s="195" t="str">
        <f>IF('Tabelle Attività'!T14&lt;&gt;"",TRIM('Tabelle Attività'!T14),"")</f>
        <v/>
      </c>
      <c r="U19" s="195" t="str">
        <f>IF('Tabelle Attività'!U14&lt;&gt;"",TRIM('Tabelle Attività'!U14),"")</f>
        <v/>
      </c>
      <c r="V19" s="195" t="str">
        <f>IF('Tabelle Attività'!V14&lt;&gt;"",TRIM('Tabelle Attività'!V14),"")</f>
        <v/>
      </c>
      <c r="W19" s="190"/>
      <c r="X19" s="190"/>
      <c r="Y19" s="190"/>
      <c r="Z19" s="190"/>
      <c r="AA19" s="190"/>
      <c r="AB19" s="190"/>
      <c r="AC19" s="190"/>
      <c r="AD19" s="190"/>
      <c r="AE19" s="190"/>
      <c r="AF19" s="190"/>
      <c r="AG19" s="190"/>
      <c r="AH19" s="190"/>
      <c r="AI19" s="190"/>
      <c r="AJ19" s="190"/>
    </row>
    <row r="20" spans="1:36" s="319" customFormat="1" ht="21.75" customHeight="1" x14ac:dyDescent="0.3">
      <c r="A20" s="398"/>
      <c r="B20" s="247"/>
      <c r="C20" s="318"/>
      <c r="D20" s="402" t="s">
        <v>267</v>
      </c>
      <c r="E20" s="196"/>
      <c r="F20" s="197"/>
      <c r="G20" s="197"/>
      <c r="H20" s="197"/>
      <c r="I20" s="197"/>
      <c r="J20" s="197"/>
      <c r="K20" s="197"/>
      <c r="L20" s="196"/>
      <c r="M20" s="196"/>
      <c r="N20" s="196"/>
      <c r="O20" s="196"/>
      <c r="P20" s="196"/>
      <c r="Q20" s="196"/>
      <c r="R20" s="196"/>
      <c r="S20" s="196"/>
      <c r="T20" s="196"/>
      <c r="U20" s="196"/>
      <c r="V20" s="196"/>
      <c r="W20" s="344"/>
      <c r="X20" s="344"/>
      <c r="Z20" s="344"/>
      <c r="AA20" s="344"/>
      <c r="AB20" s="344"/>
      <c r="AC20" s="344"/>
      <c r="AD20" s="344"/>
      <c r="AE20" s="344"/>
      <c r="AF20" s="344"/>
      <c r="AG20" s="344"/>
    </row>
    <row r="21" spans="1:36" s="319" customFormat="1" x14ac:dyDescent="0.3">
      <c r="A21" s="398"/>
      <c r="B21" s="247"/>
      <c r="C21" s="318"/>
      <c r="D21" s="402"/>
      <c r="E21" s="403"/>
      <c r="F21" s="404"/>
      <c r="G21" s="404"/>
      <c r="H21" s="404"/>
      <c r="I21" s="404"/>
      <c r="J21" s="404"/>
      <c r="K21" s="404"/>
      <c r="L21" s="404"/>
      <c r="M21" s="404"/>
      <c r="N21" s="404"/>
      <c r="O21" s="404"/>
      <c r="P21" s="404"/>
      <c r="Q21" s="404"/>
      <c r="W21" s="190"/>
      <c r="X21" s="190"/>
      <c r="Y21" s="190"/>
      <c r="Z21" s="190"/>
      <c r="AA21" s="190"/>
      <c r="AB21" s="190"/>
      <c r="AC21" s="190"/>
      <c r="AD21" s="190"/>
      <c r="AE21" s="190"/>
      <c r="AF21" s="190"/>
      <c r="AG21" s="190"/>
      <c r="AH21" s="190"/>
      <c r="AI21" s="190"/>
      <c r="AJ21" s="190"/>
    </row>
    <row r="22" spans="1:36" s="319" customFormat="1" ht="21.75" customHeight="1" x14ac:dyDescent="0.3">
      <c r="A22" s="318" t="s">
        <v>84</v>
      </c>
      <c r="B22" s="318" t="s">
        <v>85</v>
      </c>
      <c r="D22" s="402" t="s">
        <v>226</v>
      </c>
      <c r="E22" s="195" t="str">
        <f>IF('Tabelle Attività'!E15&lt;&gt;"",TRIM('Tabelle Attività'!E15),"")</f>
        <v/>
      </c>
      <c r="F22" s="195" t="str">
        <f>IF('Tabelle Attività'!F15&lt;&gt;"",TRIM('Tabelle Attività'!F15),"")</f>
        <v/>
      </c>
      <c r="G22" s="195" t="str">
        <f>IF('Tabelle Attività'!G15&lt;&gt;"",TRIM('Tabelle Attività'!G15),"")</f>
        <v/>
      </c>
      <c r="H22" s="195" t="str">
        <f>IF('Tabelle Attività'!H15&lt;&gt;"",TRIM('Tabelle Attività'!H15),"")</f>
        <v/>
      </c>
      <c r="I22" s="195" t="str">
        <f>IF('Tabelle Attività'!I15&lt;&gt;"",TRIM('Tabelle Attività'!I15),"")</f>
        <v/>
      </c>
      <c r="J22" s="195" t="str">
        <f>IF('Tabelle Attività'!J15&lt;&gt;"",TRIM('Tabelle Attività'!J15),"")</f>
        <v/>
      </c>
      <c r="K22" s="195" t="str">
        <f>IF('Tabelle Attività'!K15&lt;&gt;"",TRIM('Tabelle Attività'!K15),"")</f>
        <v/>
      </c>
      <c r="L22" s="195" t="str">
        <f>IF('Tabelle Attività'!L15&lt;&gt;"",TRIM('Tabelle Attività'!L15),"")</f>
        <v/>
      </c>
      <c r="M22" s="195" t="str">
        <f>IF('Tabelle Attività'!M15&lt;&gt;"",TRIM('Tabelle Attività'!M15),"")</f>
        <v/>
      </c>
      <c r="N22" s="195" t="str">
        <f>IF('Tabelle Attività'!N15&lt;&gt;"",TRIM('Tabelle Attività'!N15),"")</f>
        <v/>
      </c>
      <c r="O22" s="195" t="str">
        <f>IF('Tabelle Attività'!O15&lt;&gt;"",TRIM('Tabelle Attività'!O15),"")</f>
        <v/>
      </c>
      <c r="P22" s="195" t="str">
        <f>IF('Tabelle Attività'!P15&lt;&gt;"",TRIM('Tabelle Attività'!P15),"")</f>
        <v/>
      </c>
      <c r="Q22" s="195" t="str">
        <f>IF('Tabelle Attività'!Q15&lt;&gt;"",TRIM('Tabelle Attività'!Q15),"")</f>
        <v/>
      </c>
      <c r="R22" s="195" t="str">
        <f>IF('Tabelle Attività'!R15&lt;&gt;"",TRIM('Tabelle Attività'!R15),"")</f>
        <v/>
      </c>
      <c r="S22" s="195" t="str">
        <f>IF('Tabelle Attività'!S15&lt;&gt;"",TRIM('Tabelle Attività'!S15),"")</f>
        <v/>
      </c>
      <c r="T22" s="195" t="str">
        <f>IF('Tabelle Attività'!T15&lt;&gt;"",TRIM('Tabelle Attività'!T15),"")</f>
        <v/>
      </c>
      <c r="U22" s="195" t="str">
        <f>IF('Tabelle Attività'!U15&lt;&gt;"",TRIM('Tabelle Attività'!U15),"")</f>
        <v/>
      </c>
      <c r="V22" s="195" t="str">
        <f>IF('Tabelle Attività'!V15&lt;&gt;"",TRIM('Tabelle Attività'!V15),"")</f>
        <v/>
      </c>
      <c r="W22" s="344"/>
      <c r="X22" s="344"/>
      <c r="Z22" s="344"/>
      <c r="AA22" s="344"/>
      <c r="AB22" s="344"/>
      <c r="AC22" s="344"/>
      <c r="AD22" s="344"/>
      <c r="AE22" s="344"/>
      <c r="AF22" s="344"/>
      <c r="AG22" s="344"/>
    </row>
    <row r="23" spans="1:36" s="319" customFormat="1" ht="21.75" customHeight="1" x14ac:dyDescent="0.3">
      <c r="A23" s="398"/>
      <c r="B23" s="247"/>
      <c r="C23" s="318"/>
      <c r="D23" s="402" t="s">
        <v>267</v>
      </c>
      <c r="E23" s="196"/>
      <c r="F23" s="197"/>
      <c r="G23" s="198"/>
      <c r="H23" s="198"/>
      <c r="I23" s="198"/>
      <c r="J23" s="198"/>
      <c r="K23" s="198"/>
      <c r="L23" s="196"/>
      <c r="M23" s="196"/>
      <c r="N23" s="196"/>
      <c r="O23" s="196"/>
      <c r="P23" s="196"/>
      <c r="Q23" s="196"/>
      <c r="R23" s="196"/>
      <c r="S23" s="196"/>
      <c r="T23" s="196"/>
      <c r="U23" s="196"/>
      <c r="V23" s="196"/>
      <c r="W23" s="190"/>
      <c r="X23" s="190"/>
      <c r="Y23" s="190"/>
      <c r="Z23" s="190"/>
      <c r="AA23" s="190"/>
      <c r="AB23" s="190"/>
      <c r="AC23" s="190"/>
      <c r="AD23" s="190"/>
      <c r="AE23" s="190"/>
      <c r="AF23" s="190"/>
      <c r="AG23" s="190"/>
      <c r="AH23" s="190"/>
      <c r="AI23" s="190"/>
      <c r="AJ23" s="190"/>
    </row>
    <row r="24" spans="1:36" s="405" customFormat="1" ht="25.5" customHeight="1" x14ac:dyDescent="0.3">
      <c r="A24" s="400" t="s">
        <v>237</v>
      </c>
      <c r="C24" s="199"/>
      <c r="D24" s="406"/>
      <c r="E24" s="200"/>
      <c r="F24" s="200"/>
      <c r="G24" s="200"/>
      <c r="H24" s="200"/>
      <c r="I24" s="200"/>
      <c r="J24" s="200"/>
      <c r="K24" s="200"/>
      <c r="L24" s="200"/>
      <c r="M24" s="200"/>
      <c r="N24" s="200"/>
      <c r="O24" s="200"/>
      <c r="P24" s="200"/>
      <c r="Q24" s="201"/>
      <c r="R24" s="202"/>
      <c r="S24" s="202"/>
      <c r="T24" s="202"/>
      <c r="U24" s="202"/>
      <c r="V24" s="202"/>
      <c r="W24" s="190"/>
      <c r="X24" s="190"/>
      <c r="Y24" s="190"/>
      <c r="Z24" s="190"/>
      <c r="AA24" s="190"/>
      <c r="AB24" s="190"/>
      <c r="AC24" s="190"/>
      <c r="AD24" s="190"/>
      <c r="AE24" s="190"/>
      <c r="AF24" s="190"/>
      <c r="AG24" s="190"/>
      <c r="AH24" s="190"/>
      <c r="AI24" s="190"/>
      <c r="AJ24" s="190"/>
    </row>
    <row r="25" spans="1:36" s="319" customFormat="1" ht="21.75" customHeight="1" x14ac:dyDescent="0.3">
      <c r="A25" s="318" t="s">
        <v>61</v>
      </c>
      <c r="B25" s="318" t="s">
        <v>81</v>
      </c>
      <c r="D25" s="402" t="s">
        <v>226</v>
      </c>
      <c r="E25" s="195" t="str">
        <f>IF('Tabelle Attività'!E18&lt;&gt;"",TRIM('Tabelle Attività'!E18),"")</f>
        <v/>
      </c>
      <c r="F25" s="195" t="str">
        <f>IF('Tabelle Attività'!F18&lt;&gt;"",TRIM('Tabelle Attività'!F18),"")</f>
        <v/>
      </c>
      <c r="G25" s="195" t="str">
        <f>IF('Tabelle Attività'!G18&lt;&gt;"",TRIM('Tabelle Attività'!G18),"")</f>
        <v/>
      </c>
      <c r="H25" s="195" t="str">
        <f>IF('Tabelle Attività'!H18&lt;&gt;"",TRIM('Tabelle Attività'!H18),"")</f>
        <v/>
      </c>
      <c r="I25" s="195" t="str">
        <f>IF('Tabelle Attività'!I18&lt;&gt;"",TRIM('Tabelle Attività'!I18),"")</f>
        <v/>
      </c>
      <c r="J25" s="195" t="str">
        <f>IF('Tabelle Attività'!J18&lt;&gt;"",TRIM('Tabelle Attività'!J18),"")</f>
        <v/>
      </c>
      <c r="K25" s="195" t="str">
        <f>IF('Tabelle Attività'!K18&lt;&gt;"",TRIM('Tabelle Attività'!K18),"")</f>
        <v/>
      </c>
      <c r="L25" s="195" t="str">
        <f>IF('Tabelle Attività'!L18&lt;&gt;"",TRIM('Tabelle Attività'!L18),"")</f>
        <v/>
      </c>
      <c r="M25" s="195" t="str">
        <f>IF('Tabelle Attività'!M18&lt;&gt;"",TRIM('Tabelle Attività'!M18),"")</f>
        <v/>
      </c>
      <c r="N25" s="195" t="str">
        <f>IF('Tabelle Attività'!N18&lt;&gt;"",TRIM('Tabelle Attività'!N18),"")</f>
        <v/>
      </c>
      <c r="O25" s="195" t="str">
        <f>IF('Tabelle Attività'!O18&lt;&gt;"",TRIM('Tabelle Attività'!O18),"")</f>
        <v/>
      </c>
      <c r="P25" s="195" t="str">
        <f>IF('Tabelle Attività'!P18&lt;&gt;"",TRIM('Tabelle Attività'!P18),"")</f>
        <v/>
      </c>
      <c r="Q25" s="195" t="str">
        <f>IF('Tabelle Attività'!Q18&lt;&gt;"",TRIM('Tabelle Attività'!Q18),"")</f>
        <v/>
      </c>
      <c r="R25" s="195" t="str">
        <f>IF('Tabelle Attività'!R18&lt;&gt;"",TRIM('Tabelle Attività'!R18),"")</f>
        <v/>
      </c>
      <c r="S25" s="195" t="str">
        <f>IF('Tabelle Attività'!S18&lt;&gt;"",TRIM('Tabelle Attività'!S18),"")</f>
        <v/>
      </c>
      <c r="T25" s="195" t="str">
        <f>IF('Tabelle Attività'!T18&lt;&gt;"",TRIM('Tabelle Attività'!T18),"")</f>
        <v/>
      </c>
      <c r="U25" s="195" t="str">
        <f>IF('Tabelle Attività'!U18&lt;&gt;"",TRIM('Tabelle Attività'!U18),"")</f>
        <v/>
      </c>
      <c r="V25" s="195" t="str">
        <f>IF('Tabelle Attività'!V18&lt;&gt;"",TRIM('Tabelle Attività'!V18),"")</f>
        <v/>
      </c>
      <c r="W25" s="344"/>
      <c r="X25" s="344"/>
      <c r="Z25" s="344"/>
      <c r="AA25" s="344"/>
      <c r="AB25" s="344"/>
      <c r="AC25" s="344"/>
      <c r="AD25" s="344"/>
      <c r="AE25" s="344"/>
      <c r="AF25" s="344"/>
      <c r="AG25" s="344"/>
    </row>
    <row r="26" spans="1:36" s="319" customFormat="1" ht="21.75" customHeight="1" x14ac:dyDescent="0.3">
      <c r="A26" s="318"/>
      <c r="B26" s="318"/>
      <c r="D26" s="402" t="s">
        <v>267</v>
      </c>
      <c r="E26" s="196"/>
      <c r="F26" s="197"/>
      <c r="G26" s="197"/>
      <c r="H26" s="198"/>
      <c r="I26" s="198"/>
      <c r="J26" s="198"/>
      <c r="K26" s="198"/>
      <c r="L26" s="198"/>
      <c r="M26" s="198"/>
      <c r="N26" s="198"/>
      <c r="O26" s="198"/>
      <c r="P26" s="198"/>
      <c r="Q26" s="198"/>
      <c r="R26" s="198"/>
      <c r="S26" s="198"/>
      <c r="T26" s="198"/>
      <c r="U26" s="198"/>
      <c r="V26" s="198"/>
      <c r="W26" s="190"/>
      <c r="X26" s="190"/>
      <c r="Y26" s="190"/>
      <c r="Z26" s="190"/>
      <c r="AA26" s="190"/>
      <c r="AB26" s="190"/>
      <c r="AC26" s="190"/>
      <c r="AD26" s="190"/>
      <c r="AE26" s="190"/>
      <c r="AF26" s="190"/>
      <c r="AG26" s="190"/>
      <c r="AH26" s="190"/>
      <c r="AI26" s="190"/>
      <c r="AJ26" s="190"/>
    </row>
    <row r="27" spans="1:36" s="319" customFormat="1" x14ac:dyDescent="0.3">
      <c r="A27" s="318"/>
      <c r="B27" s="318"/>
      <c r="D27" s="402"/>
      <c r="E27" s="407"/>
      <c r="F27" s="408"/>
      <c r="G27" s="408"/>
      <c r="H27" s="408"/>
      <c r="I27" s="408"/>
      <c r="J27" s="408"/>
      <c r="K27" s="408"/>
      <c r="L27" s="408"/>
      <c r="M27" s="408"/>
      <c r="N27" s="408"/>
      <c r="O27" s="408"/>
      <c r="P27" s="408"/>
      <c r="Q27" s="408"/>
      <c r="R27" s="409"/>
      <c r="S27" s="409"/>
      <c r="T27" s="409"/>
      <c r="U27" s="409"/>
      <c r="V27" s="409"/>
    </row>
    <row r="28" spans="1:36" s="319" customFormat="1" ht="21.75" customHeight="1" x14ac:dyDescent="0.3">
      <c r="A28" s="318" t="s">
        <v>87</v>
      </c>
      <c r="B28" s="318" t="s">
        <v>83</v>
      </c>
      <c r="D28" s="402" t="s">
        <v>226</v>
      </c>
      <c r="E28" s="195" t="str">
        <f>IF('Tabelle Attività'!E19&lt;&gt;"",TRIM('Tabelle Attività'!E19),"")</f>
        <v/>
      </c>
      <c r="F28" s="195" t="str">
        <f>IF('Tabelle Attività'!F19&lt;&gt;"",TRIM('Tabelle Attività'!F19),"")</f>
        <v/>
      </c>
      <c r="G28" s="195" t="str">
        <f>IF('Tabelle Attività'!G19&lt;&gt;"",TRIM('Tabelle Attività'!G19),"")</f>
        <v/>
      </c>
      <c r="H28" s="195" t="str">
        <f>IF('Tabelle Attività'!H19&lt;&gt;"",TRIM('Tabelle Attività'!H19),"")</f>
        <v/>
      </c>
      <c r="I28" s="195" t="str">
        <f>IF('Tabelle Attività'!I19&lt;&gt;"",TRIM('Tabelle Attività'!I19),"")</f>
        <v/>
      </c>
      <c r="J28" s="195" t="str">
        <f>IF('Tabelle Attività'!J19&lt;&gt;"",TRIM('Tabelle Attività'!J19),"")</f>
        <v/>
      </c>
      <c r="K28" s="195" t="str">
        <f>IF('Tabelle Attività'!K19&lt;&gt;"",TRIM('Tabelle Attività'!K19),"")</f>
        <v/>
      </c>
      <c r="L28" s="195" t="str">
        <f>IF('Tabelle Attività'!L19&lt;&gt;"",TRIM('Tabelle Attività'!L19),"")</f>
        <v/>
      </c>
      <c r="M28" s="195" t="str">
        <f>IF('Tabelle Attività'!M19&lt;&gt;"",TRIM('Tabelle Attività'!M19),"")</f>
        <v/>
      </c>
      <c r="N28" s="195" t="str">
        <f>IF('Tabelle Attività'!N19&lt;&gt;"",TRIM('Tabelle Attività'!N19),"")</f>
        <v/>
      </c>
      <c r="O28" s="195" t="str">
        <f>IF('Tabelle Attività'!O19&lt;&gt;"",TRIM('Tabelle Attività'!O19),"")</f>
        <v/>
      </c>
      <c r="P28" s="195" t="str">
        <f>IF('Tabelle Attività'!P19&lt;&gt;"",TRIM('Tabelle Attività'!P19),"")</f>
        <v/>
      </c>
      <c r="Q28" s="195" t="str">
        <f>IF('Tabelle Attività'!Q19&lt;&gt;"",TRIM('Tabelle Attività'!Q19),"")</f>
        <v/>
      </c>
      <c r="R28" s="195" t="str">
        <f>IF('Tabelle Attività'!R19&lt;&gt;"",TRIM('Tabelle Attività'!R19),"")</f>
        <v/>
      </c>
      <c r="S28" s="195" t="str">
        <f>IF('Tabelle Attività'!S19&lt;&gt;"",TRIM('Tabelle Attività'!S19),"")</f>
        <v/>
      </c>
      <c r="T28" s="195" t="str">
        <f>IF('Tabelle Attività'!T19&lt;&gt;"",TRIM('Tabelle Attività'!T19),"")</f>
        <v/>
      </c>
      <c r="U28" s="195" t="str">
        <f>IF('Tabelle Attività'!U19&lt;&gt;"",TRIM('Tabelle Attività'!U19),"")</f>
        <v/>
      </c>
      <c r="V28" s="195" t="str">
        <f>IF('Tabelle Attività'!V19&lt;&gt;"",TRIM('Tabelle Attività'!V19),"")</f>
        <v/>
      </c>
      <c r="W28" s="410"/>
      <c r="X28" s="410"/>
      <c r="Y28" s="410"/>
      <c r="Z28" s="410"/>
      <c r="AA28" s="410"/>
      <c r="AB28" s="410"/>
      <c r="AC28" s="410"/>
      <c r="AD28" s="410"/>
      <c r="AE28" s="410"/>
      <c r="AF28" s="410"/>
      <c r="AG28" s="410"/>
      <c r="AH28" s="410"/>
      <c r="AI28" s="410"/>
      <c r="AJ28" s="410"/>
    </row>
    <row r="29" spans="1:36" s="319" customFormat="1" ht="21.75" customHeight="1" x14ac:dyDescent="0.3">
      <c r="A29" s="318"/>
      <c r="B29" s="318"/>
      <c r="D29" s="402" t="s">
        <v>267</v>
      </c>
      <c r="E29" s="196"/>
      <c r="F29" s="198"/>
      <c r="G29" s="198"/>
      <c r="H29" s="197"/>
      <c r="I29" s="197"/>
      <c r="J29" s="197"/>
      <c r="K29" s="197"/>
      <c r="L29" s="197"/>
      <c r="M29" s="197"/>
      <c r="N29" s="197"/>
      <c r="O29" s="197"/>
      <c r="P29" s="197"/>
      <c r="Q29" s="197"/>
      <c r="R29" s="197"/>
      <c r="S29" s="197"/>
      <c r="T29" s="197"/>
      <c r="U29" s="197"/>
      <c r="V29" s="197"/>
    </row>
    <row r="30" spans="1:36" s="319" customFormat="1" x14ac:dyDescent="0.3">
      <c r="A30" s="318"/>
      <c r="B30" s="318"/>
      <c r="D30" s="402"/>
      <c r="E30" s="407"/>
      <c r="F30" s="408"/>
      <c r="G30" s="408"/>
      <c r="H30" s="408"/>
      <c r="I30" s="408"/>
      <c r="J30" s="408"/>
      <c r="K30" s="408"/>
      <c r="L30" s="408"/>
      <c r="M30" s="408"/>
      <c r="N30" s="408"/>
      <c r="O30" s="408"/>
      <c r="P30" s="408"/>
      <c r="Q30" s="408"/>
      <c r="R30" s="409"/>
      <c r="S30" s="409"/>
      <c r="T30" s="409"/>
      <c r="U30" s="409"/>
      <c r="V30" s="409"/>
    </row>
    <row r="31" spans="1:36" s="319" customFormat="1" ht="21.75" customHeight="1" x14ac:dyDescent="0.3">
      <c r="A31" s="318" t="s">
        <v>88</v>
      </c>
      <c r="B31" s="318" t="s">
        <v>85</v>
      </c>
      <c r="D31" s="402" t="s">
        <v>226</v>
      </c>
      <c r="E31" s="195" t="str">
        <f>IF('Tabelle Attività'!E20&lt;&gt;"",TRIM('Tabelle Attività'!E20),"")</f>
        <v/>
      </c>
      <c r="F31" s="195" t="str">
        <f>IF('Tabelle Attività'!F20&lt;&gt;"",TRIM('Tabelle Attività'!F20),"")</f>
        <v/>
      </c>
      <c r="G31" s="195" t="str">
        <f>IF('Tabelle Attività'!G20&lt;&gt;"",TRIM('Tabelle Attività'!G20),"")</f>
        <v/>
      </c>
      <c r="H31" s="195" t="str">
        <f>IF('Tabelle Attività'!H20&lt;&gt;"",TRIM('Tabelle Attività'!H20),"")</f>
        <v/>
      </c>
      <c r="I31" s="195" t="str">
        <f>IF('Tabelle Attività'!I20&lt;&gt;"",TRIM('Tabelle Attività'!I20),"")</f>
        <v/>
      </c>
      <c r="J31" s="195" t="str">
        <f>IF('Tabelle Attività'!J20&lt;&gt;"",TRIM('Tabelle Attività'!J20),"")</f>
        <v/>
      </c>
      <c r="K31" s="195" t="str">
        <f>IF('Tabelle Attività'!K20&lt;&gt;"",TRIM('Tabelle Attività'!K20),"")</f>
        <v/>
      </c>
      <c r="L31" s="195" t="str">
        <f>IF('Tabelle Attività'!L20&lt;&gt;"",TRIM('Tabelle Attività'!L20),"")</f>
        <v/>
      </c>
      <c r="M31" s="195" t="str">
        <f>IF('Tabelle Attività'!M20&lt;&gt;"",TRIM('Tabelle Attività'!M20),"")</f>
        <v/>
      </c>
      <c r="N31" s="195" t="str">
        <f>IF('Tabelle Attività'!N20&lt;&gt;"",TRIM('Tabelle Attività'!N20),"")</f>
        <v/>
      </c>
      <c r="O31" s="195" t="str">
        <f>IF('Tabelle Attività'!O20&lt;&gt;"",TRIM('Tabelle Attività'!O20),"")</f>
        <v/>
      </c>
      <c r="P31" s="195" t="str">
        <f>IF('Tabelle Attività'!P20&lt;&gt;"",TRIM('Tabelle Attività'!P20),"")</f>
        <v/>
      </c>
      <c r="Q31" s="195" t="str">
        <f>IF('Tabelle Attività'!Q20&lt;&gt;"",TRIM('Tabelle Attività'!Q20),"")</f>
        <v/>
      </c>
      <c r="R31" s="195" t="str">
        <f>IF('Tabelle Attività'!R20&lt;&gt;"",TRIM('Tabelle Attività'!R20),"")</f>
        <v/>
      </c>
      <c r="S31" s="195" t="str">
        <f>IF('Tabelle Attività'!S20&lt;&gt;"",TRIM('Tabelle Attività'!S20),"")</f>
        <v/>
      </c>
      <c r="T31" s="195" t="str">
        <f>IF('Tabelle Attività'!T20&lt;&gt;"",TRIM('Tabelle Attività'!T20),"")</f>
        <v/>
      </c>
      <c r="U31" s="195" t="str">
        <f>IF('Tabelle Attività'!U20&lt;&gt;"",TRIM('Tabelle Attività'!U20),"")</f>
        <v/>
      </c>
      <c r="V31" s="195" t="str">
        <f>IF('Tabelle Attività'!V20&lt;&gt;"",TRIM('Tabelle Attività'!V20),"")</f>
        <v/>
      </c>
    </row>
    <row r="32" spans="1:36" s="319" customFormat="1" ht="21.75" customHeight="1" x14ac:dyDescent="0.3">
      <c r="A32" s="398"/>
      <c r="B32" s="247"/>
      <c r="C32" s="318"/>
      <c r="D32" s="402" t="s">
        <v>267</v>
      </c>
      <c r="E32" s="196"/>
      <c r="F32" s="198"/>
      <c r="G32" s="198"/>
      <c r="H32" s="198"/>
      <c r="I32" s="198"/>
      <c r="J32" s="198"/>
      <c r="K32" s="198"/>
      <c r="L32" s="198"/>
      <c r="M32" s="197"/>
      <c r="N32" s="197"/>
      <c r="O32" s="197"/>
      <c r="P32" s="197"/>
      <c r="Q32" s="197"/>
      <c r="R32" s="197"/>
      <c r="S32" s="197"/>
      <c r="T32" s="197"/>
      <c r="U32" s="197"/>
      <c r="V32" s="197"/>
    </row>
    <row r="33" spans="1:22" s="405" customFormat="1" ht="25.5" customHeight="1" x14ac:dyDescent="0.3">
      <c r="A33" s="400" t="s">
        <v>238</v>
      </c>
      <c r="C33" s="199"/>
      <c r="D33" s="406"/>
      <c r="E33" s="200"/>
      <c r="F33" s="200"/>
      <c r="G33" s="200"/>
      <c r="H33" s="200"/>
      <c r="I33" s="200"/>
      <c r="J33" s="200"/>
      <c r="K33" s="200"/>
      <c r="L33" s="200"/>
      <c r="M33" s="200"/>
      <c r="N33" s="200"/>
      <c r="O33" s="200"/>
      <c r="P33" s="200"/>
      <c r="Q33" s="201"/>
      <c r="R33" s="202"/>
      <c r="S33" s="202"/>
      <c r="T33" s="202"/>
      <c r="U33" s="202"/>
      <c r="V33" s="202"/>
    </row>
    <row r="34" spans="1:22" s="319" customFormat="1" ht="21.75" customHeight="1" x14ac:dyDescent="0.3">
      <c r="A34" s="318" t="s">
        <v>62</v>
      </c>
      <c r="B34" s="318" t="s">
        <v>81</v>
      </c>
      <c r="D34" s="402" t="s">
        <v>226</v>
      </c>
      <c r="E34" s="195" t="str">
        <f>IF('Tabelle Attività'!E23&lt;&gt;"",TRIM('Tabelle Attività'!E23),"")</f>
        <v/>
      </c>
      <c r="F34" s="195" t="str">
        <f>IF('Tabelle Attività'!F23&lt;&gt;"",TRIM('Tabelle Attività'!F23),"")</f>
        <v/>
      </c>
      <c r="G34" s="195" t="str">
        <f>IF('Tabelle Attività'!G23&lt;&gt;"",TRIM('Tabelle Attività'!G23),"")</f>
        <v/>
      </c>
      <c r="H34" s="195" t="str">
        <f>IF('Tabelle Attività'!H23&lt;&gt;"",TRIM('Tabelle Attività'!H23),"")</f>
        <v/>
      </c>
      <c r="I34" s="195" t="str">
        <f>IF('Tabelle Attività'!I23&lt;&gt;"",TRIM('Tabelle Attività'!I23),"")</f>
        <v/>
      </c>
      <c r="J34" s="195" t="str">
        <f>IF('Tabelle Attività'!J23&lt;&gt;"",TRIM('Tabelle Attività'!J23),"")</f>
        <v/>
      </c>
      <c r="K34" s="195" t="str">
        <f>IF('Tabelle Attività'!K23&lt;&gt;"",TRIM('Tabelle Attività'!K23),"")</f>
        <v/>
      </c>
      <c r="L34" s="195" t="str">
        <f>IF('Tabelle Attività'!L23&lt;&gt;"",TRIM('Tabelle Attività'!L23),"")</f>
        <v/>
      </c>
      <c r="M34" s="195" t="str">
        <f>IF('Tabelle Attività'!M23&lt;&gt;"",TRIM('Tabelle Attività'!M23),"")</f>
        <v/>
      </c>
      <c r="N34" s="195" t="str">
        <f>IF('Tabelle Attività'!N23&lt;&gt;"",TRIM('Tabelle Attività'!N23),"")</f>
        <v/>
      </c>
      <c r="O34" s="195" t="str">
        <f>IF('Tabelle Attività'!O23&lt;&gt;"",TRIM('Tabelle Attività'!O23),"")</f>
        <v/>
      </c>
      <c r="P34" s="195" t="str">
        <f>IF('Tabelle Attività'!P23&lt;&gt;"",TRIM('Tabelle Attività'!P23),"")</f>
        <v/>
      </c>
      <c r="Q34" s="195" t="str">
        <f>IF('Tabelle Attività'!Q23&lt;&gt;"",TRIM('Tabelle Attività'!Q23),"")</f>
        <v/>
      </c>
      <c r="R34" s="195" t="str">
        <f>IF('Tabelle Attività'!R23&lt;&gt;"",TRIM('Tabelle Attività'!R23),"")</f>
        <v/>
      </c>
      <c r="S34" s="195" t="str">
        <f>IF('Tabelle Attività'!S23&lt;&gt;"",TRIM('Tabelle Attività'!S23),"")</f>
        <v/>
      </c>
      <c r="T34" s="195" t="str">
        <f>IF('Tabelle Attività'!T23&lt;&gt;"",TRIM('Tabelle Attività'!T23),"")</f>
        <v/>
      </c>
      <c r="U34" s="195" t="str">
        <f>IF('Tabelle Attività'!U23&lt;&gt;"",TRIM('Tabelle Attività'!U23),"")</f>
        <v/>
      </c>
      <c r="V34" s="195" t="str">
        <f>IF('Tabelle Attività'!V23&lt;&gt;"",TRIM('Tabelle Attività'!V23),"")</f>
        <v/>
      </c>
    </row>
    <row r="35" spans="1:22" s="319" customFormat="1" ht="21.75" customHeight="1" x14ac:dyDescent="0.3">
      <c r="A35" s="318"/>
      <c r="B35" s="318"/>
      <c r="D35" s="402" t="s">
        <v>267</v>
      </c>
      <c r="E35" s="196"/>
      <c r="F35" s="197"/>
      <c r="G35" s="197"/>
      <c r="H35" s="198"/>
      <c r="I35" s="198"/>
      <c r="J35" s="198"/>
      <c r="K35" s="198"/>
      <c r="L35" s="198"/>
      <c r="M35" s="198"/>
      <c r="N35" s="198"/>
      <c r="O35" s="198"/>
      <c r="P35" s="198"/>
      <c r="Q35" s="198"/>
      <c r="R35" s="198"/>
      <c r="S35" s="198"/>
      <c r="T35" s="198"/>
      <c r="U35" s="198"/>
      <c r="V35" s="198"/>
    </row>
    <row r="36" spans="1:22" s="319" customFormat="1" x14ac:dyDescent="0.3">
      <c r="A36" s="318"/>
      <c r="B36" s="318"/>
      <c r="D36" s="402"/>
      <c r="E36" s="407"/>
      <c r="F36" s="408"/>
      <c r="G36" s="408"/>
      <c r="H36" s="408"/>
      <c r="I36" s="408"/>
      <c r="J36" s="408"/>
      <c r="K36" s="408"/>
      <c r="L36" s="408"/>
      <c r="M36" s="408"/>
      <c r="N36" s="408"/>
      <c r="O36" s="408"/>
      <c r="P36" s="408"/>
      <c r="Q36" s="408"/>
      <c r="R36" s="409"/>
      <c r="S36" s="409"/>
      <c r="T36" s="409"/>
      <c r="U36" s="409"/>
      <c r="V36" s="409"/>
    </row>
    <row r="37" spans="1:22" s="319" customFormat="1" ht="21.75" customHeight="1" x14ac:dyDescent="0.3">
      <c r="A37" s="318" t="s">
        <v>90</v>
      </c>
      <c r="B37" s="318" t="s">
        <v>83</v>
      </c>
      <c r="D37" s="402" t="s">
        <v>226</v>
      </c>
      <c r="E37" s="195" t="str">
        <f>IF('Tabelle Attività'!E24&lt;&gt;"",TRIM('Tabelle Attività'!E24),"")</f>
        <v/>
      </c>
      <c r="F37" s="195" t="str">
        <f>IF('Tabelle Attività'!F24&lt;&gt;"",TRIM('Tabelle Attività'!F24),"")</f>
        <v/>
      </c>
      <c r="G37" s="195" t="str">
        <f>IF('Tabelle Attività'!G24&lt;&gt;"",TRIM('Tabelle Attività'!G24),"")</f>
        <v/>
      </c>
      <c r="H37" s="195" t="str">
        <f>IF('Tabelle Attività'!H24&lt;&gt;"",TRIM('Tabelle Attività'!H24),"")</f>
        <v/>
      </c>
      <c r="I37" s="195" t="str">
        <f>IF('Tabelle Attività'!I24&lt;&gt;"",TRIM('Tabelle Attività'!I24),"")</f>
        <v/>
      </c>
      <c r="J37" s="195" t="str">
        <f>IF('Tabelle Attività'!J24&lt;&gt;"",TRIM('Tabelle Attività'!J24),"")</f>
        <v/>
      </c>
      <c r="K37" s="195" t="str">
        <f>IF('Tabelle Attività'!K24&lt;&gt;"",TRIM('Tabelle Attività'!K24),"")</f>
        <v/>
      </c>
      <c r="L37" s="195" t="str">
        <f>IF('Tabelle Attività'!L24&lt;&gt;"",TRIM('Tabelle Attività'!L24),"")</f>
        <v/>
      </c>
      <c r="M37" s="195" t="str">
        <f>IF('Tabelle Attività'!M24&lt;&gt;"",TRIM('Tabelle Attività'!M24),"")</f>
        <v/>
      </c>
      <c r="N37" s="195" t="str">
        <f>IF('Tabelle Attività'!N24&lt;&gt;"",TRIM('Tabelle Attività'!N24),"")</f>
        <v/>
      </c>
      <c r="O37" s="195" t="str">
        <f>IF('Tabelle Attività'!O24&lt;&gt;"",TRIM('Tabelle Attività'!O24),"")</f>
        <v/>
      </c>
      <c r="P37" s="195" t="str">
        <f>IF('Tabelle Attività'!P24&lt;&gt;"",TRIM('Tabelle Attività'!P24),"")</f>
        <v/>
      </c>
      <c r="Q37" s="195" t="str">
        <f>IF('Tabelle Attività'!Q24&lt;&gt;"",TRIM('Tabelle Attività'!Q24),"")</f>
        <v/>
      </c>
      <c r="R37" s="195" t="str">
        <f>IF('Tabelle Attività'!R24&lt;&gt;"",TRIM('Tabelle Attività'!R24),"")</f>
        <v/>
      </c>
      <c r="S37" s="195" t="str">
        <f>IF('Tabelle Attività'!S24&lt;&gt;"",TRIM('Tabelle Attività'!S24),"")</f>
        <v/>
      </c>
      <c r="T37" s="195" t="str">
        <f>IF('Tabelle Attività'!T24&lt;&gt;"",TRIM('Tabelle Attività'!T24),"")</f>
        <v/>
      </c>
      <c r="U37" s="195" t="str">
        <f>IF('Tabelle Attività'!U24&lt;&gt;"",TRIM('Tabelle Attività'!U24),"")</f>
        <v/>
      </c>
      <c r="V37" s="195" t="str">
        <f>IF('Tabelle Attività'!V24&lt;&gt;"",TRIM('Tabelle Attività'!V24),"")</f>
        <v/>
      </c>
    </row>
    <row r="38" spans="1:22" s="319" customFormat="1" ht="21.75" customHeight="1" x14ac:dyDescent="0.3">
      <c r="A38" s="318"/>
      <c r="B38" s="318"/>
      <c r="D38" s="402" t="s">
        <v>267</v>
      </c>
      <c r="E38" s="196"/>
      <c r="F38" s="198"/>
      <c r="G38" s="198"/>
      <c r="H38" s="197"/>
      <c r="I38" s="197"/>
      <c r="J38" s="197"/>
      <c r="K38" s="197"/>
      <c r="L38" s="197"/>
      <c r="M38" s="197"/>
      <c r="N38" s="197"/>
      <c r="O38" s="197"/>
      <c r="P38" s="197"/>
      <c r="Q38" s="197"/>
      <c r="R38" s="197"/>
      <c r="S38" s="197"/>
      <c r="T38" s="197"/>
      <c r="U38" s="197"/>
      <c r="V38" s="197"/>
    </row>
    <row r="39" spans="1:22" s="319" customFormat="1" x14ac:dyDescent="0.3">
      <c r="A39" s="318"/>
      <c r="B39" s="318"/>
      <c r="D39" s="402"/>
      <c r="E39" s="407"/>
      <c r="F39" s="408"/>
      <c r="G39" s="408"/>
      <c r="H39" s="408"/>
      <c r="I39" s="408"/>
      <c r="J39" s="408"/>
      <c r="K39" s="408"/>
      <c r="L39" s="408"/>
      <c r="M39" s="408"/>
      <c r="N39" s="408"/>
      <c r="O39" s="408"/>
      <c r="P39" s="408"/>
      <c r="Q39" s="408"/>
      <c r="R39" s="409"/>
      <c r="S39" s="409"/>
      <c r="T39" s="409"/>
      <c r="U39" s="409"/>
      <c r="V39" s="409"/>
    </row>
    <row r="40" spans="1:22" s="319" customFormat="1" ht="21.75" customHeight="1" x14ac:dyDescent="0.3">
      <c r="A40" s="318" t="s">
        <v>63</v>
      </c>
      <c r="B40" s="318" t="s">
        <v>85</v>
      </c>
      <c r="D40" s="402" t="s">
        <v>226</v>
      </c>
      <c r="E40" s="195" t="str">
        <f>IF('Tabelle Attività'!E25&lt;&gt;"",TRIM('Tabelle Attività'!E25),"")</f>
        <v/>
      </c>
      <c r="F40" s="195" t="str">
        <f>IF('Tabelle Attività'!F25&lt;&gt;"",TRIM('Tabelle Attività'!F25),"")</f>
        <v/>
      </c>
      <c r="G40" s="195" t="str">
        <f>IF('Tabelle Attività'!G25&lt;&gt;"",TRIM('Tabelle Attività'!G25),"")</f>
        <v/>
      </c>
      <c r="H40" s="195" t="str">
        <f>IF('Tabelle Attività'!H25&lt;&gt;"",TRIM('Tabelle Attività'!H25),"")</f>
        <v/>
      </c>
      <c r="I40" s="195" t="str">
        <f>IF('Tabelle Attività'!I25&lt;&gt;"",TRIM('Tabelle Attività'!I25),"")</f>
        <v/>
      </c>
      <c r="J40" s="195" t="str">
        <f>IF('Tabelle Attività'!J25&lt;&gt;"",TRIM('Tabelle Attività'!J25),"")</f>
        <v/>
      </c>
      <c r="K40" s="195" t="str">
        <f>IF('Tabelle Attività'!K25&lt;&gt;"",TRIM('Tabelle Attività'!K25),"")</f>
        <v/>
      </c>
      <c r="L40" s="195" t="str">
        <f>IF('Tabelle Attività'!L25&lt;&gt;"",TRIM('Tabelle Attività'!L25),"")</f>
        <v/>
      </c>
      <c r="M40" s="195" t="str">
        <f>IF('Tabelle Attività'!M25&lt;&gt;"",TRIM('Tabelle Attività'!M25),"")</f>
        <v/>
      </c>
      <c r="N40" s="195" t="str">
        <f>IF('Tabelle Attività'!N25&lt;&gt;"",TRIM('Tabelle Attività'!N25),"")</f>
        <v/>
      </c>
      <c r="O40" s="195" t="str">
        <f>IF('Tabelle Attività'!O25&lt;&gt;"",TRIM('Tabelle Attività'!O25),"")</f>
        <v/>
      </c>
      <c r="P40" s="195" t="str">
        <f>IF('Tabelle Attività'!P25&lt;&gt;"",TRIM('Tabelle Attività'!P25),"")</f>
        <v/>
      </c>
      <c r="Q40" s="195" t="str">
        <f>IF('Tabelle Attività'!Q25&lt;&gt;"",TRIM('Tabelle Attività'!Q25),"")</f>
        <v/>
      </c>
      <c r="R40" s="195" t="str">
        <f>IF('Tabelle Attività'!R25&lt;&gt;"",TRIM('Tabelle Attività'!R25),"")</f>
        <v/>
      </c>
      <c r="S40" s="195" t="str">
        <f>IF('Tabelle Attività'!S25&lt;&gt;"",TRIM('Tabelle Attività'!S25),"")</f>
        <v/>
      </c>
      <c r="T40" s="195" t="str">
        <f>IF('Tabelle Attività'!T25&lt;&gt;"",TRIM('Tabelle Attività'!T25),"")</f>
        <v/>
      </c>
      <c r="U40" s="195" t="str">
        <f>IF('Tabelle Attività'!U25&lt;&gt;"",TRIM('Tabelle Attività'!U25),"")</f>
        <v/>
      </c>
      <c r="V40" s="195" t="str">
        <f>IF('Tabelle Attività'!V25&lt;&gt;"",TRIM('Tabelle Attività'!V25),"")</f>
        <v/>
      </c>
    </row>
    <row r="41" spans="1:22" s="319" customFormat="1" ht="21.75" customHeight="1" x14ac:dyDescent="0.3">
      <c r="A41" s="398"/>
      <c r="B41" s="247"/>
      <c r="C41" s="318"/>
      <c r="D41" s="402" t="s">
        <v>267</v>
      </c>
      <c r="E41" s="196"/>
      <c r="F41" s="198"/>
      <c r="G41" s="198"/>
      <c r="H41" s="198"/>
      <c r="I41" s="198"/>
      <c r="J41" s="198"/>
      <c r="K41" s="198"/>
      <c r="L41" s="198"/>
      <c r="M41" s="198"/>
      <c r="N41" s="198"/>
      <c r="O41" s="197"/>
      <c r="P41" s="197"/>
      <c r="Q41" s="197"/>
      <c r="R41" s="197"/>
      <c r="S41" s="197"/>
      <c r="T41" s="197"/>
      <c r="U41" s="197"/>
      <c r="V41" s="197"/>
    </row>
    <row r="42" spans="1:22" s="405" customFormat="1" ht="25.5" customHeight="1" x14ac:dyDescent="0.3">
      <c r="A42" s="400" t="s">
        <v>239</v>
      </c>
      <c r="C42" s="199"/>
      <c r="D42" s="406"/>
      <c r="E42" s="200"/>
      <c r="F42" s="200"/>
      <c r="G42" s="200"/>
      <c r="H42" s="200"/>
      <c r="I42" s="200"/>
      <c r="J42" s="200"/>
      <c r="K42" s="200"/>
      <c r="L42" s="200"/>
      <c r="M42" s="200"/>
      <c r="N42" s="200"/>
      <c r="O42" s="200"/>
      <c r="P42" s="200"/>
      <c r="Q42" s="201"/>
      <c r="R42" s="202"/>
      <c r="S42" s="202"/>
      <c r="T42" s="202"/>
      <c r="U42" s="202"/>
      <c r="V42" s="202"/>
    </row>
    <row r="43" spans="1:22" s="319" customFormat="1" ht="21.75" customHeight="1" x14ac:dyDescent="0.3">
      <c r="A43" s="318" t="s">
        <v>92</v>
      </c>
      <c r="B43" s="318" t="s">
        <v>81</v>
      </c>
      <c r="D43" s="402" t="s">
        <v>226</v>
      </c>
      <c r="E43" s="195" t="str">
        <f>IF('Tabelle Attività'!E28&lt;&gt;"",TRIM('Tabelle Attività'!E28),"")</f>
        <v/>
      </c>
      <c r="F43" s="195" t="str">
        <f>IF('Tabelle Attività'!F28&lt;&gt;"",TRIM('Tabelle Attività'!F28),"")</f>
        <v/>
      </c>
      <c r="G43" s="195" t="str">
        <f>IF('Tabelle Attività'!G28&lt;&gt;"",TRIM('Tabelle Attività'!G28),"")</f>
        <v/>
      </c>
      <c r="H43" s="195" t="str">
        <f>IF('Tabelle Attività'!H28&lt;&gt;"",TRIM('Tabelle Attività'!H28),"")</f>
        <v/>
      </c>
      <c r="I43" s="195" t="str">
        <f>IF('Tabelle Attività'!I28&lt;&gt;"",TRIM('Tabelle Attività'!I28),"")</f>
        <v/>
      </c>
      <c r="J43" s="195" t="str">
        <f>IF('Tabelle Attività'!J28&lt;&gt;"",TRIM('Tabelle Attività'!J28),"")</f>
        <v/>
      </c>
      <c r="K43" s="195" t="str">
        <f>IF('Tabelle Attività'!K28&lt;&gt;"",TRIM('Tabelle Attività'!K28),"")</f>
        <v/>
      </c>
      <c r="L43" s="195" t="str">
        <f>IF('Tabelle Attività'!L28&lt;&gt;"",TRIM('Tabelle Attività'!L28),"")</f>
        <v/>
      </c>
      <c r="M43" s="195" t="str">
        <f>IF('Tabelle Attività'!M28&lt;&gt;"",TRIM('Tabelle Attività'!M28),"")</f>
        <v/>
      </c>
      <c r="N43" s="195" t="str">
        <f>IF('Tabelle Attività'!N28&lt;&gt;"",TRIM('Tabelle Attività'!N28),"")</f>
        <v/>
      </c>
      <c r="O43" s="195" t="str">
        <f>IF('Tabelle Attività'!O28&lt;&gt;"",TRIM('Tabelle Attività'!O28),"")</f>
        <v/>
      </c>
      <c r="P43" s="195" t="str">
        <f>IF('Tabelle Attività'!P28&lt;&gt;"",TRIM('Tabelle Attività'!P28),"")</f>
        <v/>
      </c>
      <c r="Q43" s="195" t="str">
        <f>IF('Tabelle Attività'!Q28&lt;&gt;"",TRIM('Tabelle Attività'!Q28),"")</f>
        <v/>
      </c>
      <c r="R43" s="195" t="str">
        <f>IF('Tabelle Attività'!R28&lt;&gt;"",TRIM('Tabelle Attività'!R28),"")</f>
        <v/>
      </c>
      <c r="S43" s="195" t="str">
        <f>IF('Tabelle Attività'!S28&lt;&gt;"",TRIM('Tabelle Attività'!S28),"")</f>
        <v/>
      </c>
      <c r="T43" s="195" t="str">
        <f>IF('Tabelle Attività'!T28&lt;&gt;"",TRIM('Tabelle Attività'!T28),"")</f>
        <v/>
      </c>
      <c r="U43" s="195" t="str">
        <f>IF('Tabelle Attività'!U28&lt;&gt;"",TRIM('Tabelle Attività'!U28),"")</f>
        <v/>
      </c>
      <c r="V43" s="195" t="str">
        <f>IF('Tabelle Attività'!V28&lt;&gt;"",TRIM('Tabelle Attività'!V28),"")</f>
        <v/>
      </c>
    </row>
    <row r="44" spans="1:22" s="319" customFormat="1" ht="21.75" customHeight="1" x14ac:dyDescent="0.3">
      <c r="A44" s="318"/>
      <c r="B44" s="318"/>
      <c r="D44" s="402" t="s">
        <v>267</v>
      </c>
      <c r="E44" s="196"/>
      <c r="F44" s="197"/>
      <c r="G44" s="197"/>
      <c r="H44" s="198"/>
      <c r="I44" s="198"/>
      <c r="J44" s="198"/>
      <c r="K44" s="198"/>
      <c r="L44" s="196"/>
      <c r="M44" s="196"/>
      <c r="N44" s="196"/>
      <c r="O44" s="196"/>
      <c r="P44" s="196"/>
      <c r="Q44" s="196"/>
      <c r="R44" s="196"/>
      <c r="S44" s="196"/>
      <c r="T44" s="196"/>
      <c r="U44" s="196"/>
      <c r="V44" s="196"/>
    </row>
    <row r="45" spans="1:22" s="319" customFormat="1" x14ac:dyDescent="0.3">
      <c r="A45" s="318"/>
      <c r="B45" s="318"/>
      <c r="D45" s="402"/>
      <c r="E45" s="407"/>
      <c r="F45" s="408"/>
      <c r="G45" s="408"/>
      <c r="H45" s="408"/>
      <c r="I45" s="408"/>
      <c r="J45" s="408"/>
      <c r="K45" s="408"/>
      <c r="L45" s="408"/>
      <c r="M45" s="408"/>
      <c r="N45" s="408"/>
      <c r="O45" s="408"/>
      <c r="P45" s="408"/>
      <c r="Q45" s="408"/>
      <c r="R45" s="409"/>
      <c r="S45" s="409"/>
      <c r="T45" s="409"/>
      <c r="U45" s="409"/>
      <c r="V45" s="409"/>
    </row>
    <row r="46" spans="1:22" s="319" customFormat="1" ht="21.75" customHeight="1" x14ac:dyDescent="0.3">
      <c r="A46" s="318" t="s">
        <v>93</v>
      </c>
      <c r="B46" s="318" t="s">
        <v>83</v>
      </c>
      <c r="D46" s="402" t="s">
        <v>226</v>
      </c>
      <c r="E46" s="195" t="str">
        <f>IF('Tabelle Attività'!E29&lt;&gt;"",TRIM('Tabelle Attività'!E29),"")</f>
        <v/>
      </c>
      <c r="F46" s="195" t="str">
        <f>IF('Tabelle Attività'!F29&lt;&gt;"",TRIM('Tabelle Attività'!F29),"")</f>
        <v/>
      </c>
      <c r="G46" s="195" t="str">
        <f>IF('Tabelle Attività'!G29&lt;&gt;"",TRIM('Tabelle Attività'!G29),"")</f>
        <v/>
      </c>
      <c r="H46" s="195" t="str">
        <f>IF('Tabelle Attività'!H29&lt;&gt;"",TRIM('Tabelle Attività'!H29),"")</f>
        <v/>
      </c>
      <c r="I46" s="195" t="str">
        <f>IF('Tabelle Attività'!I29&lt;&gt;"",TRIM('Tabelle Attività'!I29),"")</f>
        <v/>
      </c>
      <c r="J46" s="195" t="str">
        <f>IF('Tabelle Attività'!J29&lt;&gt;"",TRIM('Tabelle Attività'!J29),"")</f>
        <v/>
      </c>
      <c r="K46" s="195" t="str">
        <f>IF('Tabelle Attività'!K29&lt;&gt;"",TRIM('Tabelle Attività'!K29),"")</f>
        <v/>
      </c>
      <c r="L46" s="195" t="str">
        <f>IF('Tabelle Attività'!L29&lt;&gt;"",TRIM('Tabelle Attività'!L29),"")</f>
        <v/>
      </c>
      <c r="M46" s="195" t="str">
        <f>IF('Tabelle Attività'!M29&lt;&gt;"",TRIM('Tabelle Attività'!M29),"")</f>
        <v/>
      </c>
      <c r="N46" s="195" t="str">
        <f>IF('Tabelle Attività'!N29&lt;&gt;"",TRIM('Tabelle Attività'!N29),"")</f>
        <v/>
      </c>
      <c r="O46" s="195" t="str">
        <f>IF('Tabelle Attività'!O29&lt;&gt;"",TRIM('Tabelle Attività'!O29),"")</f>
        <v/>
      </c>
      <c r="P46" s="195" t="str">
        <f>IF('Tabelle Attività'!P29&lt;&gt;"",TRIM('Tabelle Attività'!P29),"")</f>
        <v/>
      </c>
      <c r="Q46" s="195" t="str">
        <f>IF('Tabelle Attività'!Q29&lt;&gt;"",TRIM('Tabelle Attività'!Q29),"")</f>
        <v/>
      </c>
      <c r="R46" s="195" t="str">
        <f>IF('Tabelle Attività'!R29&lt;&gt;"",TRIM('Tabelle Attività'!R29),"")</f>
        <v/>
      </c>
      <c r="S46" s="195" t="str">
        <f>IF('Tabelle Attività'!S29&lt;&gt;"",TRIM('Tabelle Attività'!S29),"")</f>
        <v/>
      </c>
      <c r="T46" s="195" t="str">
        <f>IF('Tabelle Attività'!T29&lt;&gt;"",TRIM('Tabelle Attività'!T29),"")</f>
        <v/>
      </c>
      <c r="U46" s="195" t="str">
        <f>IF('Tabelle Attività'!U29&lt;&gt;"",TRIM('Tabelle Attività'!U29),"")</f>
        <v/>
      </c>
      <c r="V46" s="195" t="str">
        <f>IF('Tabelle Attività'!V29&lt;&gt;"",TRIM('Tabelle Attività'!V29),"")</f>
        <v/>
      </c>
    </row>
    <row r="47" spans="1:22" s="319" customFormat="1" ht="21.75" customHeight="1" x14ac:dyDescent="0.3">
      <c r="A47" s="318"/>
      <c r="B47" s="318"/>
      <c r="D47" s="402" t="s">
        <v>267</v>
      </c>
      <c r="E47" s="196"/>
      <c r="F47" s="198"/>
      <c r="G47" s="198"/>
      <c r="H47" s="197"/>
      <c r="I47" s="197"/>
      <c r="J47" s="197"/>
      <c r="K47" s="197"/>
      <c r="L47" s="196"/>
      <c r="M47" s="196"/>
      <c r="N47" s="196"/>
      <c r="O47" s="196"/>
      <c r="P47" s="196"/>
      <c r="Q47" s="196"/>
      <c r="R47" s="196"/>
      <c r="S47" s="196"/>
      <c r="T47" s="196"/>
      <c r="U47" s="196"/>
      <c r="V47" s="196"/>
    </row>
    <row r="48" spans="1:22" s="319" customFormat="1" x14ac:dyDescent="0.3">
      <c r="A48" s="318"/>
      <c r="B48" s="318"/>
      <c r="D48" s="402"/>
      <c r="E48" s="407"/>
      <c r="F48" s="408"/>
      <c r="G48" s="408"/>
      <c r="H48" s="408"/>
      <c r="I48" s="408"/>
      <c r="J48" s="408"/>
      <c r="K48" s="408"/>
      <c r="L48" s="408"/>
      <c r="M48" s="408"/>
      <c r="N48" s="408"/>
      <c r="O48" s="408"/>
      <c r="P48" s="408"/>
      <c r="Q48" s="408"/>
      <c r="R48" s="409"/>
      <c r="S48" s="409"/>
      <c r="T48" s="409"/>
      <c r="U48" s="409"/>
      <c r="V48" s="409"/>
    </row>
    <row r="49" spans="1:22" s="319" customFormat="1" ht="21.75" customHeight="1" x14ac:dyDescent="0.3">
      <c r="A49" s="318" t="s">
        <v>94</v>
      </c>
      <c r="B49" s="318" t="s">
        <v>85</v>
      </c>
      <c r="D49" s="402" t="s">
        <v>226</v>
      </c>
      <c r="E49" s="195" t="str">
        <f>IF('Tabelle Attività'!E30&lt;&gt;"",TRIM('Tabelle Attività'!E30),"")</f>
        <v/>
      </c>
      <c r="F49" s="195" t="str">
        <f>IF('Tabelle Attività'!F30&lt;&gt;"",TRIM('Tabelle Attività'!F30),"")</f>
        <v/>
      </c>
      <c r="G49" s="195" t="str">
        <f>IF('Tabelle Attività'!G30&lt;&gt;"",TRIM('Tabelle Attività'!G30),"")</f>
        <v/>
      </c>
      <c r="H49" s="195" t="str">
        <f>IF('Tabelle Attività'!H30&lt;&gt;"",TRIM('Tabelle Attività'!H30),"")</f>
        <v/>
      </c>
      <c r="I49" s="195" t="str">
        <f>IF('Tabelle Attività'!I30&lt;&gt;"",TRIM('Tabelle Attività'!I30),"")</f>
        <v/>
      </c>
      <c r="J49" s="195" t="str">
        <f>IF('Tabelle Attività'!J30&lt;&gt;"",TRIM('Tabelle Attività'!J30),"")</f>
        <v/>
      </c>
      <c r="K49" s="195" t="str">
        <f>IF('Tabelle Attività'!K30&lt;&gt;"",TRIM('Tabelle Attività'!K30),"")</f>
        <v/>
      </c>
      <c r="L49" s="195" t="str">
        <f>IF('Tabelle Attività'!L30&lt;&gt;"",TRIM('Tabelle Attività'!L30),"")</f>
        <v/>
      </c>
      <c r="M49" s="195" t="str">
        <f>IF('Tabelle Attività'!M30&lt;&gt;"",TRIM('Tabelle Attività'!M30),"")</f>
        <v/>
      </c>
      <c r="N49" s="195" t="str">
        <f>IF('Tabelle Attività'!N30&lt;&gt;"",TRIM('Tabelle Attività'!N30),"")</f>
        <v/>
      </c>
      <c r="O49" s="195" t="str">
        <f>IF('Tabelle Attività'!O30&lt;&gt;"",TRIM('Tabelle Attività'!O30),"")</f>
        <v/>
      </c>
      <c r="P49" s="195" t="str">
        <f>IF('Tabelle Attività'!P30&lt;&gt;"",TRIM('Tabelle Attività'!P30),"")</f>
        <v/>
      </c>
      <c r="Q49" s="195" t="str">
        <f>IF('Tabelle Attività'!Q30&lt;&gt;"",TRIM('Tabelle Attività'!Q30),"")</f>
        <v/>
      </c>
      <c r="R49" s="195" t="str">
        <f>IF('Tabelle Attività'!R30&lt;&gt;"",TRIM('Tabelle Attività'!R30),"")</f>
        <v/>
      </c>
      <c r="S49" s="195" t="str">
        <f>IF('Tabelle Attività'!S30&lt;&gt;"",TRIM('Tabelle Attività'!S30),"")</f>
        <v/>
      </c>
      <c r="T49" s="195" t="str">
        <f>IF('Tabelle Attività'!T30&lt;&gt;"",TRIM('Tabelle Attività'!T30),"")</f>
        <v/>
      </c>
      <c r="U49" s="195" t="str">
        <f>IF('Tabelle Attività'!U30&lt;&gt;"",TRIM('Tabelle Attività'!U30),"")</f>
        <v/>
      </c>
      <c r="V49" s="195" t="str">
        <f>IF('Tabelle Attività'!V30&lt;&gt;"",TRIM('Tabelle Attività'!V30),"")</f>
        <v/>
      </c>
    </row>
    <row r="50" spans="1:22" s="319" customFormat="1" ht="21.75" customHeight="1" x14ac:dyDescent="0.3">
      <c r="A50" s="411"/>
      <c r="B50" s="412"/>
      <c r="C50" s="413"/>
      <c r="D50" s="402" t="s">
        <v>267</v>
      </c>
      <c r="E50" s="196"/>
      <c r="F50" s="198"/>
      <c r="G50" s="198"/>
      <c r="H50" s="198"/>
      <c r="I50" s="198"/>
      <c r="J50" s="198"/>
      <c r="K50" s="198"/>
      <c r="L50" s="196"/>
      <c r="M50" s="196"/>
      <c r="N50" s="196"/>
      <c r="O50" s="196"/>
      <c r="P50" s="196"/>
      <c r="Q50" s="196"/>
      <c r="R50" s="196"/>
      <c r="S50" s="196"/>
      <c r="T50" s="196"/>
      <c r="U50" s="196"/>
      <c r="V50" s="196"/>
    </row>
  </sheetData>
  <sheetProtection algorithmName="SHA-512" hashValue="Iuj9vAYsBDq4vlUrEira68//isvratNv4DklDeUXNRmPl2ksbLQ5mrYWhNKB4sC4LtF7xZ2lzRorfB41egCMjQ==" saltValue="VyHOoPmzJ1VfKmBaGBjJyw==" spinCount="100000" sheet="1" objects="1" scenarios="1"/>
  <printOptions horizontalCentered="1"/>
  <pageMargins left="0.51181102362204722" right="0.51181102362204722" top="0.74803149606299213" bottom="0.74803149606299213" header="0.31496062992125984" footer="0.31496062992125984"/>
  <pageSetup paperSize="9" scale="61" orientation="portrait" r:id="rId1"/>
  <colBreaks count="1" manualBreakCount="1">
    <brk id="2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D379A-E92F-442C-9204-6B9835F2D67F}">
  <sheetPr>
    <tabColor rgb="FF40BAE0"/>
  </sheetPr>
  <dimension ref="A1:J186"/>
  <sheetViews>
    <sheetView topLeftCell="A146" zoomScaleNormal="100" workbookViewId="0">
      <selection activeCell="A158" sqref="A158"/>
    </sheetView>
  </sheetViews>
  <sheetFormatPr defaultRowHeight="13.2" x14ac:dyDescent="0.25"/>
  <cols>
    <col min="1" max="1" width="28.88671875" style="149" customWidth="1"/>
    <col min="2" max="2" width="15.33203125" style="149" customWidth="1"/>
    <col min="3" max="10" width="15.5546875" style="149" customWidth="1"/>
    <col min="11" max="256" width="9.109375" style="149"/>
    <col min="257" max="257" width="27.5546875" style="149" customWidth="1"/>
    <col min="258" max="258" width="13.6640625" style="149" customWidth="1"/>
    <col min="259" max="260" width="15.44140625" style="149" customWidth="1"/>
    <col min="261" max="261" width="13.33203125" style="149" customWidth="1"/>
    <col min="262" max="262" width="13.5546875" style="149" customWidth="1"/>
    <col min="263" max="263" width="12" style="149" customWidth="1"/>
    <col min="264" max="512" width="9.109375" style="149"/>
    <col min="513" max="513" width="27.5546875" style="149" customWidth="1"/>
    <col min="514" max="514" width="13.6640625" style="149" customWidth="1"/>
    <col min="515" max="516" width="15.44140625" style="149" customWidth="1"/>
    <col min="517" max="517" width="13.33203125" style="149" customWidth="1"/>
    <col min="518" max="518" width="13.5546875" style="149" customWidth="1"/>
    <col min="519" max="519" width="12" style="149" customWidth="1"/>
    <col min="520" max="768" width="9.109375" style="149"/>
    <col min="769" max="769" width="27.5546875" style="149" customWidth="1"/>
    <col min="770" max="770" width="13.6640625" style="149" customWidth="1"/>
    <col min="771" max="772" width="15.44140625" style="149" customWidth="1"/>
    <col min="773" max="773" width="13.33203125" style="149" customWidth="1"/>
    <col min="774" max="774" width="13.5546875" style="149" customWidth="1"/>
    <col min="775" max="775" width="12" style="149" customWidth="1"/>
    <col min="776" max="1024" width="9.109375" style="149"/>
    <col min="1025" max="1025" width="27.5546875" style="149" customWidth="1"/>
    <col min="1026" max="1026" width="13.6640625" style="149" customWidth="1"/>
    <col min="1027" max="1028" width="15.44140625" style="149" customWidth="1"/>
    <col min="1029" max="1029" width="13.33203125" style="149" customWidth="1"/>
    <col min="1030" max="1030" width="13.5546875" style="149" customWidth="1"/>
    <col min="1031" max="1031" width="12" style="149" customWidth="1"/>
    <col min="1032" max="1280" width="9.109375" style="149"/>
    <col min="1281" max="1281" width="27.5546875" style="149" customWidth="1"/>
    <col min="1282" max="1282" width="13.6640625" style="149" customWidth="1"/>
    <col min="1283" max="1284" width="15.44140625" style="149" customWidth="1"/>
    <col min="1285" max="1285" width="13.33203125" style="149" customWidth="1"/>
    <col min="1286" max="1286" width="13.5546875" style="149" customWidth="1"/>
    <col min="1287" max="1287" width="12" style="149" customWidth="1"/>
    <col min="1288" max="1536" width="9.109375" style="149"/>
    <col min="1537" max="1537" width="27.5546875" style="149" customWidth="1"/>
    <col min="1538" max="1538" width="13.6640625" style="149" customWidth="1"/>
    <col min="1539" max="1540" width="15.44140625" style="149" customWidth="1"/>
    <col min="1541" max="1541" width="13.33203125" style="149" customWidth="1"/>
    <col min="1542" max="1542" width="13.5546875" style="149" customWidth="1"/>
    <col min="1543" max="1543" width="12" style="149" customWidth="1"/>
    <col min="1544" max="1792" width="9.109375" style="149"/>
    <col min="1793" max="1793" width="27.5546875" style="149" customWidth="1"/>
    <col min="1794" max="1794" width="13.6640625" style="149" customWidth="1"/>
    <col min="1795" max="1796" width="15.44140625" style="149" customWidth="1"/>
    <col min="1797" max="1797" width="13.33203125" style="149" customWidth="1"/>
    <col min="1798" max="1798" width="13.5546875" style="149" customWidth="1"/>
    <col min="1799" max="1799" width="12" style="149" customWidth="1"/>
    <col min="1800" max="2048" width="9.109375" style="149"/>
    <col min="2049" max="2049" width="27.5546875" style="149" customWidth="1"/>
    <col min="2050" max="2050" width="13.6640625" style="149" customWidth="1"/>
    <col min="2051" max="2052" width="15.44140625" style="149" customWidth="1"/>
    <col min="2053" max="2053" width="13.33203125" style="149" customWidth="1"/>
    <col min="2054" max="2054" width="13.5546875" style="149" customWidth="1"/>
    <col min="2055" max="2055" width="12" style="149" customWidth="1"/>
    <col min="2056" max="2304" width="9.109375" style="149"/>
    <col min="2305" max="2305" width="27.5546875" style="149" customWidth="1"/>
    <col min="2306" max="2306" width="13.6640625" style="149" customWidth="1"/>
    <col min="2307" max="2308" width="15.44140625" style="149" customWidth="1"/>
    <col min="2309" max="2309" width="13.33203125" style="149" customWidth="1"/>
    <col min="2310" max="2310" width="13.5546875" style="149" customWidth="1"/>
    <col min="2311" max="2311" width="12" style="149" customWidth="1"/>
    <col min="2312" max="2560" width="9.109375" style="149"/>
    <col min="2561" max="2561" width="27.5546875" style="149" customWidth="1"/>
    <col min="2562" max="2562" width="13.6640625" style="149" customWidth="1"/>
    <col min="2563" max="2564" width="15.44140625" style="149" customWidth="1"/>
    <col min="2565" max="2565" width="13.33203125" style="149" customWidth="1"/>
    <col min="2566" max="2566" width="13.5546875" style="149" customWidth="1"/>
    <col min="2567" max="2567" width="12" style="149" customWidth="1"/>
    <col min="2568" max="2816" width="9.109375" style="149"/>
    <col min="2817" max="2817" width="27.5546875" style="149" customWidth="1"/>
    <col min="2818" max="2818" width="13.6640625" style="149" customWidth="1"/>
    <col min="2819" max="2820" width="15.44140625" style="149" customWidth="1"/>
    <col min="2821" max="2821" width="13.33203125" style="149" customWidth="1"/>
    <col min="2822" max="2822" width="13.5546875" style="149" customWidth="1"/>
    <col min="2823" max="2823" width="12" style="149" customWidth="1"/>
    <col min="2824" max="3072" width="9.109375" style="149"/>
    <col min="3073" max="3073" width="27.5546875" style="149" customWidth="1"/>
    <col min="3074" max="3074" width="13.6640625" style="149" customWidth="1"/>
    <col min="3075" max="3076" width="15.44140625" style="149" customWidth="1"/>
    <col min="3077" max="3077" width="13.33203125" style="149" customWidth="1"/>
    <col min="3078" max="3078" width="13.5546875" style="149" customWidth="1"/>
    <col min="3079" max="3079" width="12" style="149" customWidth="1"/>
    <col min="3080" max="3328" width="9.109375" style="149"/>
    <col min="3329" max="3329" width="27.5546875" style="149" customWidth="1"/>
    <col min="3330" max="3330" width="13.6640625" style="149" customWidth="1"/>
    <col min="3331" max="3332" width="15.44140625" style="149" customWidth="1"/>
    <col min="3333" max="3333" width="13.33203125" style="149" customWidth="1"/>
    <col min="3334" max="3334" width="13.5546875" style="149" customWidth="1"/>
    <col min="3335" max="3335" width="12" style="149" customWidth="1"/>
    <col min="3336" max="3584" width="9.109375" style="149"/>
    <col min="3585" max="3585" width="27.5546875" style="149" customWidth="1"/>
    <col min="3586" max="3586" width="13.6640625" style="149" customWidth="1"/>
    <col min="3587" max="3588" width="15.44140625" style="149" customWidth="1"/>
    <col min="3589" max="3589" width="13.33203125" style="149" customWidth="1"/>
    <col min="3590" max="3590" width="13.5546875" style="149" customWidth="1"/>
    <col min="3591" max="3591" width="12" style="149" customWidth="1"/>
    <col min="3592" max="3840" width="9.109375" style="149"/>
    <col min="3841" max="3841" width="27.5546875" style="149" customWidth="1"/>
    <col min="3842" max="3842" width="13.6640625" style="149" customWidth="1"/>
    <col min="3843" max="3844" width="15.44140625" style="149" customWidth="1"/>
    <col min="3845" max="3845" width="13.33203125" style="149" customWidth="1"/>
    <col min="3846" max="3846" width="13.5546875" style="149" customWidth="1"/>
    <col min="3847" max="3847" width="12" style="149" customWidth="1"/>
    <col min="3848" max="4096" width="9.109375" style="149"/>
    <col min="4097" max="4097" width="27.5546875" style="149" customWidth="1"/>
    <col min="4098" max="4098" width="13.6640625" style="149" customWidth="1"/>
    <col min="4099" max="4100" width="15.44140625" style="149" customWidth="1"/>
    <col min="4101" max="4101" width="13.33203125" style="149" customWidth="1"/>
    <col min="4102" max="4102" width="13.5546875" style="149" customWidth="1"/>
    <col min="4103" max="4103" width="12" style="149" customWidth="1"/>
    <col min="4104" max="4352" width="9.109375" style="149"/>
    <col min="4353" max="4353" width="27.5546875" style="149" customWidth="1"/>
    <col min="4354" max="4354" width="13.6640625" style="149" customWidth="1"/>
    <col min="4355" max="4356" width="15.44140625" style="149" customWidth="1"/>
    <col min="4357" max="4357" width="13.33203125" style="149" customWidth="1"/>
    <col min="4358" max="4358" width="13.5546875" style="149" customWidth="1"/>
    <col min="4359" max="4359" width="12" style="149" customWidth="1"/>
    <col min="4360" max="4608" width="9.109375" style="149"/>
    <col min="4609" max="4609" width="27.5546875" style="149" customWidth="1"/>
    <col min="4610" max="4610" width="13.6640625" style="149" customWidth="1"/>
    <col min="4611" max="4612" width="15.44140625" style="149" customWidth="1"/>
    <col min="4613" max="4613" width="13.33203125" style="149" customWidth="1"/>
    <col min="4614" max="4614" width="13.5546875" style="149" customWidth="1"/>
    <col min="4615" max="4615" width="12" style="149" customWidth="1"/>
    <col min="4616" max="4864" width="9.109375" style="149"/>
    <col min="4865" max="4865" width="27.5546875" style="149" customWidth="1"/>
    <col min="4866" max="4866" width="13.6640625" style="149" customWidth="1"/>
    <col min="4867" max="4868" width="15.44140625" style="149" customWidth="1"/>
    <col min="4869" max="4869" width="13.33203125" style="149" customWidth="1"/>
    <col min="4870" max="4870" width="13.5546875" style="149" customWidth="1"/>
    <col min="4871" max="4871" width="12" style="149" customWidth="1"/>
    <col min="4872" max="5120" width="9.109375" style="149"/>
    <col min="5121" max="5121" width="27.5546875" style="149" customWidth="1"/>
    <col min="5122" max="5122" width="13.6640625" style="149" customWidth="1"/>
    <col min="5123" max="5124" width="15.44140625" style="149" customWidth="1"/>
    <col min="5125" max="5125" width="13.33203125" style="149" customWidth="1"/>
    <col min="5126" max="5126" width="13.5546875" style="149" customWidth="1"/>
    <col min="5127" max="5127" width="12" style="149" customWidth="1"/>
    <col min="5128" max="5376" width="9.109375" style="149"/>
    <col min="5377" max="5377" width="27.5546875" style="149" customWidth="1"/>
    <col min="5378" max="5378" width="13.6640625" style="149" customWidth="1"/>
    <col min="5379" max="5380" width="15.44140625" style="149" customWidth="1"/>
    <col min="5381" max="5381" width="13.33203125" style="149" customWidth="1"/>
    <col min="5382" max="5382" width="13.5546875" style="149" customWidth="1"/>
    <col min="5383" max="5383" width="12" style="149" customWidth="1"/>
    <col min="5384" max="5632" width="9.109375" style="149"/>
    <col min="5633" max="5633" width="27.5546875" style="149" customWidth="1"/>
    <col min="5634" max="5634" width="13.6640625" style="149" customWidth="1"/>
    <col min="5635" max="5636" width="15.44140625" style="149" customWidth="1"/>
    <col min="5637" max="5637" width="13.33203125" style="149" customWidth="1"/>
    <col min="5638" max="5638" width="13.5546875" style="149" customWidth="1"/>
    <col min="5639" max="5639" width="12" style="149" customWidth="1"/>
    <col min="5640" max="5888" width="9.109375" style="149"/>
    <col min="5889" max="5889" width="27.5546875" style="149" customWidth="1"/>
    <col min="5890" max="5890" width="13.6640625" style="149" customWidth="1"/>
    <col min="5891" max="5892" width="15.44140625" style="149" customWidth="1"/>
    <col min="5893" max="5893" width="13.33203125" style="149" customWidth="1"/>
    <col min="5894" max="5894" width="13.5546875" style="149" customWidth="1"/>
    <col min="5895" max="5895" width="12" style="149" customWidth="1"/>
    <col min="5896" max="6144" width="9.109375" style="149"/>
    <col min="6145" max="6145" width="27.5546875" style="149" customWidth="1"/>
    <col min="6146" max="6146" width="13.6640625" style="149" customWidth="1"/>
    <col min="6147" max="6148" width="15.44140625" style="149" customWidth="1"/>
    <col min="6149" max="6149" width="13.33203125" style="149" customWidth="1"/>
    <col min="6150" max="6150" width="13.5546875" style="149" customWidth="1"/>
    <col min="6151" max="6151" width="12" style="149" customWidth="1"/>
    <col min="6152" max="6400" width="9.109375" style="149"/>
    <col min="6401" max="6401" width="27.5546875" style="149" customWidth="1"/>
    <col min="6402" max="6402" width="13.6640625" style="149" customWidth="1"/>
    <col min="6403" max="6404" width="15.44140625" style="149" customWidth="1"/>
    <col min="6405" max="6405" width="13.33203125" style="149" customWidth="1"/>
    <col min="6406" max="6406" width="13.5546875" style="149" customWidth="1"/>
    <col min="6407" max="6407" width="12" style="149" customWidth="1"/>
    <col min="6408" max="6656" width="9.109375" style="149"/>
    <col min="6657" max="6657" width="27.5546875" style="149" customWidth="1"/>
    <col min="6658" max="6658" width="13.6640625" style="149" customWidth="1"/>
    <col min="6659" max="6660" width="15.44140625" style="149" customWidth="1"/>
    <col min="6661" max="6661" width="13.33203125" style="149" customWidth="1"/>
    <col min="6662" max="6662" width="13.5546875" style="149" customWidth="1"/>
    <col min="6663" max="6663" width="12" style="149" customWidth="1"/>
    <col min="6664" max="6912" width="9.109375" style="149"/>
    <col min="6913" max="6913" width="27.5546875" style="149" customWidth="1"/>
    <col min="6914" max="6914" width="13.6640625" style="149" customWidth="1"/>
    <col min="6915" max="6916" width="15.44140625" style="149" customWidth="1"/>
    <col min="6917" max="6917" width="13.33203125" style="149" customWidth="1"/>
    <col min="6918" max="6918" width="13.5546875" style="149" customWidth="1"/>
    <col min="6919" max="6919" width="12" style="149" customWidth="1"/>
    <col min="6920" max="7168" width="9.109375" style="149"/>
    <col min="7169" max="7169" width="27.5546875" style="149" customWidth="1"/>
    <col min="7170" max="7170" width="13.6640625" style="149" customWidth="1"/>
    <col min="7171" max="7172" width="15.44140625" style="149" customWidth="1"/>
    <col min="7173" max="7173" width="13.33203125" style="149" customWidth="1"/>
    <col min="7174" max="7174" width="13.5546875" style="149" customWidth="1"/>
    <col min="7175" max="7175" width="12" style="149" customWidth="1"/>
    <col min="7176" max="7424" width="9.109375" style="149"/>
    <col min="7425" max="7425" width="27.5546875" style="149" customWidth="1"/>
    <col min="7426" max="7426" width="13.6640625" style="149" customWidth="1"/>
    <col min="7427" max="7428" width="15.44140625" style="149" customWidth="1"/>
    <col min="7429" max="7429" width="13.33203125" style="149" customWidth="1"/>
    <col min="7430" max="7430" width="13.5546875" style="149" customWidth="1"/>
    <col min="7431" max="7431" width="12" style="149" customWidth="1"/>
    <col min="7432" max="7680" width="9.109375" style="149"/>
    <col min="7681" max="7681" width="27.5546875" style="149" customWidth="1"/>
    <col min="7682" max="7682" width="13.6640625" style="149" customWidth="1"/>
    <col min="7683" max="7684" width="15.44140625" style="149" customWidth="1"/>
    <col min="7685" max="7685" width="13.33203125" style="149" customWidth="1"/>
    <col min="7686" max="7686" width="13.5546875" style="149" customWidth="1"/>
    <col min="7687" max="7687" width="12" style="149" customWidth="1"/>
    <col min="7688" max="7936" width="9.109375" style="149"/>
    <col min="7937" max="7937" width="27.5546875" style="149" customWidth="1"/>
    <col min="7938" max="7938" width="13.6640625" style="149" customWidth="1"/>
    <col min="7939" max="7940" width="15.44140625" style="149" customWidth="1"/>
    <col min="7941" max="7941" width="13.33203125" style="149" customWidth="1"/>
    <col min="7942" max="7942" width="13.5546875" style="149" customWidth="1"/>
    <col min="7943" max="7943" width="12" style="149" customWidth="1"/>
    <col min="7944" max="8192" width="9.109375" style="149"/>
    <col min="8193" max="8193" width="27.5546875" style="149" customWidth="1"/>
    <col min="8194" max="8194" width="13.6640625" style="149" customWidth="1"/>
    <col min="8195" max="8196" width="15.44140625" style="149" customWidth="1"/>
    <col min="8197" max="8197" width="13.33203125" style="149" customWidth="1"/>
    <col min="8198" max="8198" width="13.5546875" style="149" customWidth="1"/>
    <col min="8199" max="8199" width="12" style="149" customWidth="1"/>
    <col min="8200" max="8448" width="9.109375" style="149"/>
    <col min="8449" max="8449" width="27.5546875" style="149" customWidth="1"/>
    <col min="8450" max="8450" width="13.6640625" style="149" customWidth="1"/>
    <col min="8451" max="8452" width="15.44140625" style="149" customWidth="1"/>
    <col min="8453" max="8453" width="13.33203125" style="149" customWidth="1"/>
    <col min="8454" max="8454" width="13.5546875" style="149" customWidth="1"/>
    <col min="8455" max="8455" width="12" style="149" customWidth="1"/>
    <col min="8456" max="8704" width="9.109375" style="149"/>
    <col min="8705" max="8705" width="27.5546875" style="149" customWidth="1"/>
    <col min="8706" max="8706" width="13.6640625" style="149" customWidth="1"/>
    <col min="8707" max="8708" width="15.44140625" style="149" customWidth="1"/>
    <col min="8709" max="8709" width="13.33203125" style="149" customWidth="1"/>
    <col min="8710" max="8710" width="13.5546875" style="149" customWidth="1"/>
    <col min="8711" max="8711" width="12" style="149" customWidth="1"/>
    <col min="8712" max="8960" width="9.109375" style="149"/>
    <col min="8961" max="8961" width="27.5546875" style="149" customWidth="1"/>
    <col min="8962" max="8962" width="13.6640625" style="149" customWidth="1"/>
    <col min="8963" max="8964" width="15.44140625" style="149" customWidth="1"/>
    <col min="8965" max="8965" width="13.33203125" style="149" customWidth="1"/>
    <col min="8966" max="8966" width="13.5546875" style="149" customWidth="1"/>
    <col min="8967" max="8967" width="12" style="149" customWidth="1"/>
    <col min="8968" max="9216" width="9.109375" style="149"/>
    <col min="9217" max="9217" width="27.5546875" style="149" customWidth="1"/>
    <col min="9218" max="9218" width="13.6640625" style="149" customWidth="1"/>
    <col min="9219" max="9220" width="15.44140625" style="149" customWidth="1"/>
    <col min="9221" max="9221" width="13.33203125" style="149" customWidth="1"/>
    <col min="9222" max="9222" width="13.5546875" style="149" customWidth="1"/>
    <col min="9223" max="9223" width="12" style="149" customWidth="1"/>
    <col min="9224" max="9472" width="9.109375" style="149"/>
    <col min="9473" max="9473" width="27.5546875" style="149" customWidth="1"/>
    <col min="9474" max="9474" width="13.6640625" style="149" customWidth="1"/>
    <col min="9475" max="9476" width="15.44140625" style="149" customWidth="1"/>
    <col min="9477" max="9477" width="13.33203125" style="149" customWidth="1"/>
    <col min="9478" max="9478" width="13.5546875" style="149" customWidth="1"/>
    <col min="9479" max="9479" width="12" style="149" customWidth="1"/>
    <col min="9480" max="9728" width="9.109375" style="149"/>
    <col min="9729" max="9729" width="27.5546875" style="149" customWidth="1"/>
    <col min="9730" max="9730" width="13.6640625" style="149" customWidth="1"/>
    <col min="9731" max="9732" width="15.44140625" style="149" customWidth="1"/>
    <col min="9733" max="9733" width="13.33203125" style="149" customWidth="1"/>
    <col min="9734" max="9734" width="13.5546875" style="149" customWidth="1"/>
    <col min="9735" max="9735" width="12" style="149" customWidth="1"/>
    <col min="9736" max="9984" width="9.109375" style="149"/>
    <col min="9985" max="9985" width="27.5546875" style="149" customWidth="1"/>
    <col min="9986" max="9986" width="13.6640625" style="149" customWidth="1"/>
    <col min="9987" max="9988" width="15.44140625" style="149" customWidth="1"/>
    <col min="9989" max="9989" width="13.33203125" style="149" customWidth="1"/>
    <col min="9990" max="9990" width="13.5546875" style="149" customWidth="1"/>
    <col min="9991" max="9991" width="12" style="149" customWidth="1"/>
    <col min="9992" max="10240" width="9.109375" style="149"/>
    <col min="10241" max="10241" width="27.5546875" style="149" customWidth="1"/>
    <col min="10242" max="10242" width="13.6640625" style="149" customWidth="1"/>
    <col min="10243" max="10244" width="15.44140625" style="149" customWidth="1"/>
    <col min="10245" max="10245" width="13.33203125" style="149" customWidth="1"/>
    <col min="10246" max="10246" width="13.5546875" style="149" customWidth="1"/>
    <col min="10247" max="10247" width="12" style="149" customWidth="1"/>
    <col min="10248" max="10496" width="9.109375" style="149"/>
    <col min="10497" max="10497" width="27.5546875" style="149" customWidth="1"/>
    <col min="10498" max="10498" width="13.6640625" style="149" customWidth="1"/>
    <col min="10499" max="10500" width="15.44140625" style="149" customWidth="1"/>
    <col min="10501" max="10501" width="13.33203125" style="149" customWidth="1"/>
    <col min="10502" max="10502" width="13.5546875" style="149" customWidth="1"/>
    <col min="10503" max="10503" width="12" style="149" customWidth="1"/>
    <col min="10504" max="10752" width="9.109375" style="149"/>
    <col min="10753" max="10753" width="27.5546875" style="149" customWidth="1"/>
    <col min="10754" max="10754" width="13.6640625" style="149" customWidth="1"/>
    <col min="10755" max="10756" width="15.44140625" style="149" customWidth="1"/>
    <col min="10757" max="10757" width="13.33203125" style="149" customWidth="1"/>
    <col min="10758" max="10758" width="13.5546875" style="149" customWidth="1"/>
    <col min="10759" max="10759" width="12" style="149" customWidth="1"/>
    <col min="10760" max="11008" width="9.109375" style="149"/>
    <col min="11009" max="11009" width="27.5546875" style="149" customWidth="1"/>
    <col min="11010" max="11010" width="13.6640625" style="149" customWidth="1"/>
    <col min="11011" max="11012" width="15.44140625" style="149" customWidth="1"/>
    <col min="11013" max="11013" width="13.33203125" style="149" customWidth="1"/>
    <col min="11014" max="11014" width="13.5546875" style="149" customWidth="1"/>
    <col min="11015" max="11015" width="12" style="149" customWidth="1"/>
    <col min="11016" max="11264" width="9.109375" style="149"/>
    <col min="11265" max="11265" width="27.5546875" style="149" customWidth="1"/>
    <col min="11266" max="11266" width="13.6640625" style="149" customWidth="1"/>
    <col min="11267" max="11268" width="15.44140625" style="149" customWidth="1"/>
    <col min="11269" max="11269" width="13.33203125" style="149" customWidth="1"/>
    <col min="11270" max="11270" width="13.5546875" style="149" customWidth="1"/>
    <col min="11271" max="11271" width="12" style="149" customWidth="1"/>
    <col min="11272" max="11520" width="9.109375" style="149"/>
    <col min="11521" max="11521" width="27.5546875" style="149" customWidth="1"/>
    <col min="11522" max="11522" width="13.6640625" style="149" customWidth="1"/>
    <col min="11523" max="11524" width="15.44140625" style="149" customWidth="1"/>
    <col min="11525" max="11525" width="13.33203125" style="149" customWidth="1"/>
    <col min="11526" max="11526" width="13.5546875" style="149" customWidth="1"/>
    <col min="11527" max="11527" width="12" style="149" customWidth="1"/>
    <col min="11528" max="11776" width="9.109375" style="149"/>
    <col min="11777" max="11777" width="27.5546875" style="149" customWidth="1"/>
    <col min="11778" max="11778" width="13.6640625" style="149" customWidth="1"/>
    <col min="11779" max="11780" width="15.44140625" style="149" customWidth="1"/>
    <col min="11781" max="11781" width="13.33203125" style="149" customWidth="1"/>
    <col min="11782" max="11782" width="13.5546875" style="149" customWidth="1"/>
    <col min="11783" max="11783" width="12" style="149" customWidth="1"/>
    <col min="11784" max="12032" width="9.109375" style="149"/>
    <col min="12033" max="12033" width="27.5546875" style="149" customWidth="1"/>
    <col min="12034" max="12034" width="13.6640625" style="149" customWidth="1"/>
    <col min="12035" max="12036" width="15.44140625" style="149" customWidth="1"/>
    <col min="12037" max="12037" width="13.33203125" style="149" customWidth="1"/>
    <col min="12038" max="12038" width="13.5546875" style="149" customWidth="1"/>
    <col min="12039" max="12039" width="12" style="149" customWidth="1"/>
    <col min="12040" max="12288" width="9.109375" style="149"/>
    <col min="12289" max="12289" width="27.5546875" style="149" customWidth="1"/>
    <col min="12290" max="12290" width="13.6640625" style="149" customWidth="1"/>
    <col min="12291" max="12292" width="15.44140625" style="149" customWidth="1"/>
    <col min="12293" max="12293" width="13.33203125" style="149" customWidth="1"/>
    <col min="12294" max="12294" width="13.5546875" style="149" customWidth="1"/>
    <col min="12295" max="12295" width="12" style="149" customWidth="1"/>
    <col min="12296" max="12544" width="9.109375" style="149"/>
    <col min="12545" max="12545" width="27.5546875" style="149" customWidth="1"/>
    <col min="12546" max="12546" width="13.6640625" style="149" customWidth="1"/>
    <col min="12547" max="12548" width="15.44140625" style="149" customWidth="1"/>
    <col min="12549" max="12549" width="13.33203125" style="149" customWidth="1"/>
    <col min="12550" max="12550" width="13.5546875" style="149" customWidth="1"/>
    <col min="12551" max="12551" width="12" style="149" customWidth="1"/>
    <col min="12552" max="12800" width="9.109375" style="149"/>
    <col min="12801" max="12801" width="27.5546875" style="149" customWidth="1"/>
    <col min="12802" max="12802" width="13.6640625" style="149" customWidth="1"/>
    <col min="12803" max="12804" width="15.44140625" style="149" customWidth="1"/>
    <col min="12805" max="12805" width="13.33203125" style="149" customWidth="1"/>
    <col min="12806" max="12806" width="13.5546875" style="149" customWidth="1"/>
    <col min="12807" max="12807" width="12" style="149" customWidth="1"/>
    <col min="12808" max="13056" width="9.109375" style="149"/>
    <col min="13057" max="13057" width="27.5546875" style="149" customWidth="1"/>
    <col min="13058" max="13058" width="13.6640625" style="149" customWidth="1"/>
    <col min="13059" max="13060" width="15.44140625" style="149" customWidth="1"/>
    <col min="13061" max="13061" width="13.33203125" style="149" customWidth="1"/>
    <col min="13062" max="13062" width="13.5546875" style="149" customWidth="1"/>
    <col min="13063" max="13063" width="12" style="149" customWidth="1"/>
    <col min="13064" max="13312" width="9.109375" style="149"/>
    <col min="13313" max="13313" width="27.5546875" style="149" customWidth="1"/>
    <col min="13314" max="13314" width="13.6640625" style="149" customWidth="1"/>
    <col min="13315" max="13316" width="15.44140625" style="149" customWidth="1"/>
    <col min="13317" max="13317" width="13.33203125" style="149" customWidth="1"/>
    <col min="13318" max="13318" width="13.5546875" style="149" customWidth="1"/>
    <col min="13319" max="13319" width="12" style="149" customWidth="1"/>
    <col min="13320" max="13568" width="9.109375" style="149"/>
    <col min="13569" max="13569" width="27.5546875" style="149" customWidth="1"/>
    <col min="13570" max="13570" width="13.6640625" style="149" customWidth="1"/>
    <col min="13571" max="13572" width="15.44140625" style="149" customWidth="1"/>
    <col min="13573" max="13573" width="13.33203125" style="149" customWidth="1"/>
    <col min="13574" max="13574" width="13.5546875" style="149" customWidth="1"/>
    <col min="13575" max="13575" width="12" style="149" customWidth="1"/>
    <col min="13576" max="13824" width="9.109375" style="149"/>
    <col min="13825" max="13825" width="27.5546875" style="149" customWidth="1"/>
    <col min="13826" max="13826" width="13.6640625" style="149" customWidth="1"/>
    <col min="13827" max="13828" width="15.44140625" style="149" customWidth="1"/>
    <col min="13829" max="13829" width="13.33203125" style="149" customWidth="1"/>
    <col min="13830" max="13830" width="13.5546875" style="149" customWidth="1"/>
    <col min="13831" max="13831" width="12" style="149" customWidth="1"/>
    <col min="13832" max="14080" width="9.109375" style="149"/>
    <col min="14081" max="14081" width="27.5546875" style="149" customWidth="1"/>
    <col min="14082" max="14082" width="13.6640625" style="149" customWidth="1"/>
    <col min="14083" max="14084" width="15.44140625" style="149" customWidth="1"/>
    <col min="14085" max="14085" width="13.33203125" style="149" customWidth="1"/>
    <col min="14086" max="14086" width="13.5546875" style="149" customWidth="1"/>
    <col min="14087" max="14087" width="12" style="149" customWidth="1"/>
    <col min="14088" max="14336" width="9.109375" style="149"/>
    <col min="14337" max="14337" width="27.5546875" style="149" customWidth="1"/>
    <col min="14338" max="14338" width="13.6640625" style="149" customWidth="1"/>
    <col min="14339" max="14340" width="15.44140625" style="149" customWidth="1"/>
    <col min="14341" max="14341" width="13.33203125" style="149" customWidth="1"/>
    <col min="14342" max="14342" width="13.5546875" style="149" customWidth="1"/>
    <col min="14343" max="14343" width="12" style="149" customWidth="1"/>
    <col min="14344" max="14592" width="9.109375" style="149"/>
    <col min="14593" max="14593" width="27.5546875" style="149" customWidth="1"/>
    <col min="14594" max="14594" width="13.6640625" style="149" customWidth="1"/>
    <col min="14595" max="14596" width="15.44140625" style="149" customWidth="1"/>
    <col min="14597" max="14597" width="13.33203125" style="149" customWidth="1"/>
    <col min="14598" max="14598" width="13.5546875" style="149" customWidth="1"/>
    <col min="14599" max="14599" width="12" style="149" customWidth="1"/>
    <col min="14600" max="14848" width="9.109375" style="149"/>
    <col min="14849" max="14849" width="27.5546875" style="149" customWidth="1"/>
    <col min="14850" max="14850" width="13.6640625" style="149" customWidth="1"/>
    <col min="14851" max="14852" width="15.44140625" style="149" customWidth="1"/>
    <col min="14853" max="14853" width="13.33203125" style="149" customWidth="1"/>
    <col min="14854" max="14854" width="13.5546875" style="149" customWidth="1"/>
    <col min="14855" max="14855" width="12" style="149" customWidth="1"/>
    <col min="14856" max="15104" width="9.109375" style="149"/>
    <col min="15105" max="15105" width="27.5546875" style="149" customWidth="1"/>
    <col min="15106" max="15106" width="13.6640625" style="149" customWidth="1"/>
    <col min="15107" max="15108" width="15.44140625" style="149" customWidth="1"/>
    <col min="15109" max="15109" width="13.33203125" style="149" customWidth="1"/>
    <col min="15110" max="15110" width="13.5546875" style="149" customWidth="1"/>
    <col min="15111" max="15111" width="12" style="149" customWidth="1"/>
    <col min="15112" max="15360" width="9.109375" style="149"/>
    <col min="15361" max="15361" width="27.5546875" style="149" customWidth="1"/>
    <col min="15362" max="15362" width="13.6640625" style="149" customWidth="1"/>
    <col min="15363" max="15364" width="15.44140625" style="149" customWidth="1"/>
    <col min="15365" max="15365" width="13.33203125" style="149" customWidth="1"/>
    <col min="15366" max="15366" width="13.5546875" style="149" customWidth="1"/>
    <col min="15367" max="15367" width="12" style="149" customWidth="1"/>
    <col min="15368" max="15616" width="9.109375" style="149"/>
    <col min="15617" max="15617" width="27.5546875" style="149" customWidth="1"/>
    <col min="15618" max="15618" width="13.6640625" style="149" customWidth="1"/>
    <col min="15619" max="15620" width="15.44140625" style="149" customWidth="1"/>
    <col min="15621" max="15621" width="13.33203125" style="149" customWidth="1"/>
    <col min="15622" max="15622" width="13.5546875" style="149" customWidth="1"/>
    <col min="15623" max="15623" width="12" style="149" customWidth="1"/>
    <col min="15624" max="15872" width="9.109375" style="149"/>
    <col min="15873" max="15873" width="27.5546875" style="149" customWidth="1"/>
    <col min="15874" max="15874" width="13.6640625" style="149" customWidth="1"/>
    <col min="15875" max="15876" width="15.44140625" style="149" customWidth="1"/>
    <col min="15877" max="15877" width="13.33203125" style="149" customWidth="1"/>
    <col min="15878" max="15878" width="13.5546875" style="149" customWidth="1"/>
    <col min="15879" max="15879" width="12" style="149" customWidth="1"/>
    <col min="15880" max="16128" width="9.109375" style="149"/>
    <col min="16129" max="16129" width="27.5546875" style="149" customWidth="1"/>
    <col min="16130" max="16130" width="13.6640625" style="149" customWidth="1"/>
    <col min="16131" max="16132" width="15.44140625" style="149" customWidth="1"/>
    <col min="16133" max="16133" width="13.33203125" style="149" customWidth="1"/>
    <col min="16134" max="16134" width="13.5546875" style="149" customWidth="1"/>
    <col min="16135" max="16135" width="12" style="149" customWidth="1"/>
    <col min="16136" max="16384" width="9.109375" style="149"/>
  </cols>
  <sheetData>
    <row r="1" spans="1:7" ht="15.6" x14ac:dyDescent="0.3">
      <c r="A1" s="468" t="s">
        <v>262</v>
      </c>
    </row>
    <row r="2" spans="1:7" ht="12.6" customHeight="1" x14ac:dyDescent="0.25">
      <c r="A2" s="469"/>
    </row>
    <row r="3" spans="1:7" ht="12.6" customHeight="1" x14ac:dyDescent="0.25">
      <c r="A3" s="470" t="s">
        <v>240</v>
      </c>
    </row>
    <row r="4" spans="1:7" ht="12.6" customHeight="1" thickBot="1" x14ac:dyDescent="0.3">
      <c r="A4" s="469"/>
    </row>
    <row r="5" spans="1:7" ht="25.5" customHeight="1" thickBot="1" x14ac:dyDescent="0.3">
      <c r="A5" s="471" t="s">
        <v>118</v>
      </c>
      <c r="B5" s="472" t="str">
        <f>'Tabelle Costi'!B4</f>
        <v>Micro o Piccola</v>
      </c>
      <c r="C5" s="473"/>
      <c r="D5" s="474" t="str">
        <f>IF(AND(C5=""),("Inserire giudizio"),"")</f>
        <v>Inserire giudizio</v>
      </c>
      <c r="E5" s="34"/>
    </row>
    <row r="6" spans="1:7" ht="12.6" customHeight="1" x14ac:dyDescent="0.25">
      <c r="A6" s="469"/>
      <c r="B6" s="34" t="s">
        <v>119</v>
      </c>
      <c r="C6" s="34" t="s">
        <v>120</v>
      </c>
      <c r="D6" s="34" t="s">
        <v>121</v>
      </c>
      <c r="E6" s="34" t="s">
        <v>277</v>
      </c>
    </row>
    <row r="7" spans="1:7" ht="12.75" customHeight="1" x14ac:dyDescent="0.25">
      <c r="A7" s="17"/>
    </row>
    <row r="8" spans="1:7" x14ac:dyDescent="0.25">
      <c r="A8" s="240" t="s">
        <v>241</v>
      </c>
      <c r="B8" s="240" t="s">
        <v>242</v>
      </c>
    </row>
    <row r="9" spans="1:7" ht="21" customHeight="1" x14ac:dyDescent="0.25">
      <c r="A9" s="704" t="s">
        <v>243</v>
      </c>
      <c r="B9" s="704"/>
      <c r="C9" s="704"/>
      <c r="D9" s="704"/>
      <c r="E9" s="704"/>
      <c r="F9" s="704"/>
      <c r="G9" s="704"/>
    </row>
    <row r="10" spans="1:7" ht="13.8" thickBot="1" x14ac:dyDescent="0.3">
      <c r="B10" s="475"/>
      <c r="C10" s="240"/>
    </row>
    <row r="11" spans="1:7" ht="53.25" customHeight="1" thickTop="1" x14ac:dyDescent="0.25">
      <c r="A11" s="476"/>
      <c r="B11" s="477" t="s">
        <v>125</v>
      </c>
      <c r="C11" s="477" t="s">
        <v>261</v>
      </c>
      <c r="D11" s="478" t="s">
        <v>271</v>
      </c>
    </row>
    <row r="12" spans="1:7" x14ac:dyDescent="0.25">
      <c r="A12" s="62" t="s">
        <v>14</v>
      </c>
      <c r="B12" s="218">
        <v>75</v>
      </c>
      <c r="C12" s="204">
        <f>'Giudizio ri-ss e impegno'!H33</f>
        <v>0</v>
      </c>
      <c r="D12" s="219">
        <f>B12*C12</f>
        <v>0</v>
      </c>
      <c r="E12" s="17"/>
    </row>
    <row r="13" spans="1:7" x14ac:dyDescent="0.25">
      <c r="A13" s="62" t="s">
        <v>15</v>
      </c>
      <c r="B13" s="218">
        <v>43</v>
      </c>
      <c r="C13" s="204">
        <f>'Giudizio ri-ss e impegno'!H34</f>
        <v>0</v>
      </c>
      <c r="D13" s="219">
        <f>B13*C13</f>
        <v>0</v>
      </c>
      <c r="E13" s="17"/>
    </row>
    <row r="14" spans="1:7" x14ac:dyDescent="0.25">
      <c r="A14" s="62" t="s">
        <v>128</v>
      </c>
      <c r="B14" s="218">
        <v>27</v>
      </c>
      <c r="C14" s="204">
        <f>'Giudizio ri-ss e impegno'!H35</f>
        <v>0</v>
      </c>
      <c r="D14" s="219">
        <f>B14*C14</f>
        <v>0</v>
      </c>
      <c r="E14" s="17"/>
    </row>
    <row r="15" spans="1:7" x14ac:dyDescent="0.25">
      <c r="A15" s="62" t="s">
        <v>17</v>
      </c>
      <c r="B15" s="218">
        <v>27</v>
      </c>
      <c r="C15" s="204">
        <f>'Giudizio ri-ss e impegno'!H36</f>
        <v>0</v>
      </c>
      <c r="D15" s="219">
        <f>B15*C15</f>
        <v>0</v>
      </c>
      <c r="E15" s="17"/>
    </row>
    <row r="16" spans="1:7" ht="13.8" thickBot="1" x14ac:dyDescent="0.3">
      <c r="A16" s="35" t="s">
        <v>129</v>
      </c>
      <c r="B16" s="36"/>
      <c r="C16" s="23">
        <f>SUM(C12:C15)</f>
        <v>0</v>
      </c>
      <c r="D16" s="220">
        <f>SUM(D12:D15)</f>
        <v>0</v>
      </c>
    </row>
    <row r="17" spans="1:10" ht="13.8" thickTop="1" x14ac:dyDescent="0.25"/>
    <row r="20" spans="1:10" x14ac:dyDescent="0.25">
      <c r="A20" s="240" t="s">
        <v>244</v>
      </c>
      <c r="B20" s="240" t="s">
        <v>245</v>
      </c>
    </row>
    <row r="21" spans="1:10" ht="13.8" thickBot="1" x14ac:dyDescent="0.3">
      <c r="A21" s="17"/>
    </row>
    <row r="22" spans="1:10" ht="18.75" customHeight="1" thickTop="1" thickBot="1" x14ac:dyDescent="0.3">
      <c r="B22" s="479"/>
      <c r="C22" s="707" t="s">
        <v>220</v>
      </c>
      <c r="D22" s="708"/>
      <c r="E22" s="708"/>
      <c r="F22" s="709"/>
      <c r="G22" s="707" t="s">
        <v>267</v>
      </c>
      <c r="H22" s="708"/>
      <c r="I22" s="708"/>
      <c r="J22" s="709"/>
    </row>
    <row r="23" spans="1:10" s="482" customFormat="1" ht="53.25" customHeight="1" thickTop="1" x14ac:dyDescent="0.3">
      <c r="A23" s="695" t="s">
        <v>133</v>
      </c>
      <c r="B23" s="702"/>
      <c r="C23" s="477" t="s">
        <v>134</v>
      </c>
      <c r="D23" s="477" t="s">
        <v>135</v>
      </c>
      <c r="E23" s="477" t="s">
        <v>136</v>
      </c>
      <c r="F23" s="478" t="s">
        <v>137</v>
      </c>
      <c r="G23" s="477" t="s">
        <v>134</v>
      </c>
      <c r="H23" s="477" t="s">
        <v>135</v>
      </c>
      <c r="I23" s="477" t="s">
        <v>136</v>
      </c>
      <c r="J23" s="478" t="s">
        <v>137</v>
      </c>
    </row>
    <row r="24" spans="1:10" ht="29.25" customHeight="1" x14ac:dyDescent="0.25">
      <c r="A24" s="685" t="str">
        <f>IF('Tabelle Costi'!A40&lt;&gt;"",'Tabelle Costi'!A40,"")</f>
        <v/>
      </c>
      <c r="B24" s="686"/>
      <c r="C24" s="221" t="str">
        <f>IF('Tabelle Costi'!C40&lt;&gt;0,'Tabelle Costi'!C40,"")</f>
        <v/>
      </c>
      <c r="D24" s="222" t="str">
        <f>IF('Tabelle Costi'!D40&lt;&gt;0,'Tabelle Costi'!D40,"")</f>
        <v/>
      </c>
      <c r="E24" s="222" t="str">
        <f>IF('Tabelle Costi'!E40&lt;&gt;0,'Tabelle Costi'!E40,"")</f>
        <v/>
      </c>
      <c r="F24" s="69" t="str">
        <f>IF('Tabelle Costi'!F40&lt;&gt;0,'Tabelle Costi'!F40,"")</f>
        <v/>
      </c>
      <c r="G24" s="483"/>
      <c r="H24" s="484"/>
      <c r="I24" s="484"/>
      <c r="J24" s="69" t="str">
        <f t="shared" ref="J24:J33" si="0">IF(H24&lt;&gt;0,(G24*I24/H24),"")</f>
        <v/>
      </c>
    </row>
    <row r="25" spans="1:10" ht="29.25" customHeight="1" x14ac:dyDescent="0.25">
      <c r="A25" s="685" t="str">
        <f>IF('Tabelle Costi'!A41&lt;&gt;"",'Tabelle Costi'!A41,"")</f>
        <v/>
      </c>
      <c r="B25" s="686"/>
      <c r="C25" s="221" t="str">
        <f>IF('Tabelle Costi'!C41&lt;&gt;0,'Tabelle Costi'!C41,"")</f>
        <v/>
      </c>
      <c r="D25" s="222" t="str">
        <f>IF('Tabelle Costi'!D41&lt;&gt;0,'Tabelle Costi'!D41,"")</f>
        <v/>
      </c>
      <c r="E25" s="222" t="str">
        <f>IF('Tabelle Costi'!E41&lt;&gt;0,'Tabelle Costi'!E41,"")</f>
        <v/>
      </c>
      <c r="F25" s="69" t="str">
        <f>IF('Tabelle Costi'!F41&lt;&gt;0,'Tabelle Costi'!F41,"")</f>
        <v/>
      </c>
      <c r="G25" s="483"/>
      <c r="H25" s="484"/>
      <c r="I25" s="484"/>
      <c r="J25" s="69" t="str">
        <f t="shared" si="0"/>
        <v/>
      </c>
    </row>
    <row r="26" spans="1:10" ht="29.25" customHeight="1" x14ac:dyDescent="0.25">
      <c r="A26" s="685" t="str">
        <f>IF('Tabelle Costi'!A42&lt;&gt;"",'Tabelle Costi'!A42,"")</f>
        <v/>
      </c>
      <c r="B26" s="686"/>
      <c r="C26" s="221" t="str">
        <f>IF('Tabelle Costi'!C42&lt;&gt;0,'Tabelle Costi'!C42,"")</f>
        <v/>
      </c>
      <c r="D26" s="222" t="str">
        <f>IF('Tabelle Costi'!D42&lt;&gt;0,'Tabelle Costi'!D42,"")</f>
        <v/>
      </c>
      <c r="E26" s="222" t="str">
        <f>IF('Tabelle Costi'!E42&lt;&gt;0,'Tabelle Costi'!E42,"")</f>
        <v/>
      </c>
      <c r="F26" s="69" t="str">
        <f>IF('Tabelle Costi'!F42&lt;&gt;0,'Tabelle Costi'!F42,"")</f>
        <v/>
      </c>
      <c r="G26" s="483"/>
      <c r="H26" s="484"/>
      <c r="I26" s="484"/>
      <c r="J26" s="69" t="str">
        <f t="shared" si="0"/>
        <v/>
      </c>
    </row>
    <row r="27" spans="1:10" ht="29.25" customHeight="1" x14ac:dyDescent="0.25">
      <c r="A27" s="685" t="str">
        <f>IF('Tabelle Costi'!A43&lt;&gt;"",'Tabelle Costi'!A43,"")</f>
        <v/>
      </c>
      <c r="B27" s="686"/>
      <c r="C27" s="221" t="str">
        <f>IF('Tabelle Costi'!C43&lt;&gt;0,'Tabelle Costi'!C43,"")</f>
        <v/>
      </c>
      <c r="D27" s="222" t="str">
        <f>IF('Tabelle Costi'!D43&lt;&gt;0,'Tabelle Costi'!D43,"")</f>
        <v/>
      </c>
      <c r="E27" s="222" t="str">
        <f>IF('Tabelle Costi'!E43&lt;&gt;0,'Tabelle Costi'!E43,"")</f>
        <v/>
      </c>
      <c r="F27" s="69" t="str">
        <f>IF('Tabelle Costi'!F43&lt;&gt;0,'Tabelle Costi'!F43,"")</f>
        <v/>
      </c>
      <c r="G27" s="483"/>
      <c r="H27" s="484"/>
      <c r="I27" s="484"/>
      <c r="J27" s="69" t="str">
        <f t="shared" si="0"/>
        <v/>
      </c>
    </row>
    <row r="28" spans="1:10" ht="29.25" customHeight="1" x14ac:dyDescent="0.25">
      <c r="A28" s="685" t="str">
        <f>IF('Tabelle Costi'!A44&lt;&gt;"",'Tabelle Costi'!A44,"")</f>
        <v/>
      </c>
      <c r="B28" s="686"/>
      <c r="C28" s="221" t="str">
        <f>IF('Tabelle Costi'!C44&lt;&gt;0,'Tabelle Costi'!C44,"")</f>
        <v/>
      </c>
      <c r="D28" s="222" t="str">
        <f>IF('Tabelle Costi'!D44&lt;&gt;0,'Tabelle Costi'!D44,"")</f>
        <v/>
      </c>
      <c r="E28" s="222" t="str">
        <f>IF('Tabelle Costi'!E44&lt;&gt;0,'Tabelle Costi'!E44,"")</f>
        <v/>
      </c>
      <c r="F28" s="69" t="str">
        <f>IF('Tabelle Costi'!F44&lt;&gt;0,'Tabelle Costi'!F44,"")</f>
        <v/>
      </c>
      <c r="G28" s="483"/>
      <c r="H28" s="484"/>
      <c r="I28" s="484"/>
      <c r="J28" s="69" t="str">
        <f t="shared" si="0"/>
        <v/>
      </c>
    </row>
    <row r="29" spans="1:10" ht="29.25" customHeight="1" x14ac:dyDescent="0.25">
      <c r="A29" s="685" t="str">
        <f>IF('Tabelle Costi'!A45&lt;&gt;"",'Tabelle Costi'!A45,"")</f>
        <v/>
      </c>
      <c r="B29" s="686"/>
      <c r="C29" s="221" t="str">
        <f>IF('Tabelle Costi'!C45&lt;&gt;0,'Tabelle Costi'!C45,"")</f>
        <v/>
      </c>
      <c r="D29" s="222" t="str">
        <f>IF('Tabelle Costi'!D45&lt;&gt;0,'Tabelle Costi'!D45,"")</f>
        <v/>
      </c>
      <c r="E29" s="222" t="str">
        <f>IF('Tabelle Costi'!E45&lt;&gt;0,'Tabelle Costi'!E45,"")</f>
        <v/>
      </c>
      <c r="F29" s="69" t="str">
        <f>IF('Tabelle Costi'!F45&lt;&gt;0,'Tabelle Costi'!F45,"")</f>
        <v/>
      </c>
      <c r="G29" s="483"/>
      <c r="H29" s="484"/>
      <c r="I29" s="484"/>
      <c r="J29" s="69" t="str">
        <f t="shared" si="0"/>
        <v/>
      </c>
    </row>
    <row r="30" spans="1:10" ht="29.25" customHeight="1" x14ac:dyDescent="0.25">
      <c r="A30" s="685" t="str">
        <f>IF('Tabelle Costi'!A46&lt;&gt;"",'Tabelle Costi'!A46,"")</f>
        <v/>
      </c>
      <c r="B30" s="686"/>
      <c r="C30" s="221" t="str">
        <f>IF('Tabelle Costi'!C46&lt;&gt;0,'Tabelle Costi'!C46,"")</f>
        <v/>
      </c>
      <c r="D30" s="222" t="str">
        <f>IF('Tabelle Costi'!D46&lt;&gt;0,'Tabelle Costi'!D46,"")</f>
        <v/>
      </c>
      <c r="E30" s="222" t="str">
        <f>IF('Tabelle Costi'!E46&lt;&gt;0,'Tabelle Costi'!E46,"")</f>
        <v/>
      </c>
      <c r="F30" s="69" t="str">
        <f>IF('Tabelle Costi'!F46&lt;&gt;0,'Tabelle Costi'!F46,"")</f>
        <v/>
      </c>
      <c r="G30" s="483"/>
      <c r="H30" s="484"/>
      <c r="I30" s="484"/>
      <c r="J30" s="69" t="str">
        <f t="shared" si="0"/>
        <v/>
      </c>
    </row>
    <row r="31" spans="1:10" ht="29.25" customHeight="1" x14ac:dyDescent="0.25">
      <c r="A31" s="685" t="str">
        <f>IF('Tabelle Costi'!A47&lt;&gt;"",'Tabelle Costi'!A47,"")</f>
        <v/>
      </c>
      <c r="B31" s="686"/>
      <c r="C31" s="221" t="str">
        <f>IF('Tabelle Costi'!C47&lt;&gt;0,'Tabelle Costi'!C47,"")</f>
        <v/>
      </c>
      <c r="D31" s="222" t="str">
        <f>IF('Tabelle Costi'!D47&lt;&gt;0,'Tabelle Costi'!D47,"")</f>
        <v/>
      </c>
      <c r="E31" s="222" t="str">
        <f>IF('Tabelle Costi'!E47&lt;&gt;0,'Tabelle Costi'!E47,"")</f>
        <v/>
      </c>
      <c r="F31" s="69" t="str">
        <f>IF('Tabelle Costi'!F47&lt;&gt;0,'Tabelle Costi'!F47,"")</f>
        <v/>
      </c>
      <c r="G31" s="483"/>
      <c r="H31" s="484"/>
      <c r="I31" s="484"/>
      <c r="J31" s="69" t="str">
        <f t="shared" si="0"/>
        <v/>
      </c>
    </row>
    <row r="32" spans="1:10" ht="29.25" customHeight="1" x14ac:dyDescent="0.25">
      <c r="A32" s="685" t="str">
        <f>IF('Tabelle Costi'!A48&lt;&gt;"",'Tabelle Costi'!A48,"")</f>
        <v/>
      </c>
      <c r="B32" s="686"/>
      <c r="C32" s="221" t="str">
        <f>IF('Tabelle Costi'!C48&lt;&gt;0,'Tabelle Costi'!C48,"")</f>
        <v/>
      </c>
      <c r="D32" s="222" t="str">
        <f>IF('Tabelle Costi'!D48&lt;&gt;0,'Tabelle Costi'!D48,"")</f>
        <v/>
      </c>
      <c r="E32" s="222" t="str">
        <f>IF('Tabelle Costi'!E48&lt;&gt;0,'Tabelle Costi'!E48,"")</f>
        <v/>
      </c>
      <c r="F32" s="69" t="str">
        <f>IF('Tabelle Costi'!F48&lt;&gt;0,'Tabelle Costi'!F48,"")</f>
        <v/>
      </c>
      <c r="G32" s="483"/>
      <c r="H32" s="484"/>
      <c r="I32" s="484"/>
      <c r="J32" s="69" t="str">
        <f t="shared" si="0"/>
        <v/>
      </c>
    </row>
    <row r="33" spans="1:10" ht="29.25" customHeight="1" x14ac:dyDescent="0.25">
      <c r="A33" s="685" t="str">
        <f>IF('Tabelle Costi'!A49&lt;&gt;"",'Tabelle Costi'!A49,"")</f>
        <v/>
      </c>
      <c r="B33" s="686"/>
      <c r="C33" s="221" t="str">
        <f>IF('Tabelle Costi'!C49&lt;&gt;0,'Tabelle Costi'!C49,"")</f>
        <v/>
      </c>
      <c r="D33" s="222" t="str">
        <f>IF('Tabelle Costi'!D49&lt;&gt;0,'Tabelle Costi'!D49,"")</f>
        <v/>
      </c>
      <c r="E33" s="222" t="str">
        <f>IF('Tabelle Costi'!E49&lt;&gt;0,'Tabelle Costi'!E49,"")</f>
        <v/>
      </c>
      <c r="F33" s="69" t="str">
        <f>IF('Tabelle Costi'!F49&lt;&gt;0,'Tabelle Costi'!F49,"")</f>
        <v/>
      </c>
      <c r="G33" s="483"/>
      <c r="H33" s="484"/>
      <c r="I33" s="484"/>
      <c r="J33" s="69" t="str">
        <f t="shared" si="0"/>
        <v/>
      </c>
    </row>
    <row r="34" spans="1:10" ht="18.75" customHeight="1" thickBot="1" x14ac:dyDescent="0.3">
      <c r="A34" s="691" t="s">
        <v>129</v>
      </c>
      <c r="B34" s="712"/>
      <c r="C34" s="38">
        <f>SUM(C24:C33)</f>
        <v>0</v>
      </c>
      <c r="D34" s="39"/>
      <c r="E34" s="39"/>
      <c r="F34" s="41">
        <f>SUM(F24:F33)</f>
        <v>0</v>
      </c>
      <c r="G34" s="38">
        <f>SUM(G24:G33)</f>
        <v>0</v>
      </c>
      <c r="H34" s="39"/>
      <c r="I34" s="40"/>
      <c r="J34" s="41">
        <f>SUM(J24:J33)</f>
        <v>0</v>
      </c>
    </row>
    <row r="35" spans="1:10" ht="13.8" thickTop="1" x14ac:dyDescent="0.25"/>
    <row r="37" spans="1:10" x14ac:dyDescent="0.25">
      <c r="C37" s="176"/>
      <c r="D37" s="223"/>
      <c r="E37" s="224"/>
      <c r="F37" s="176"/>
    </row>
    <row r="38" spans="1:10" x14ac:dyDescent="0.25">
      <c r="A38" s="240" t="s">
        <v>246</v>
      </c>
      <c r="B38" s="240"/>
    </row>
    <row r="39" spans="1:10" ht="23.25" customHeight="1" x14ac:dyDescent="0.25">
      <c r="A39" s="705" t="s">
        <v>243</v>
      </c>
      <c r="B39" s="705"/>
      <c r="C39" s="705"/>
      <c r="D39" s="705"/>
      <c r="E39" s="705"/>
      <c r="F39" s="705"/>
      <c r="G39" s="705"/>
    </row>
    <row r="40" spans="1:10" ht="26.25" customHeight="1" thickBot="1" x14ac:dyDescent="0.3">
      <c r="A40" s="469"/>
      <c r="C40" s="706"/>
      <c r="D40" s="706"/>
    </row>
    <row r="41" spans="1:10" s="166" customFormat="1" ht="66.599999999999994" thickTop="1" x14ac:dyDescent="0.3">
      <c r="A41" s="695" t="s">
        <v>140</v>
      </c>
      <c r="B41" s="702"/>
      <c r="C41" s="477" t="s">
        <v>264</v>
      </c>
      <c r="D41" s="481" t="s">
        <v>268</v>
      </c>
      <c r="E41" s="477" t="s">
        <v>269</v>
      </c>
      <c r="F41" s="478" t="s">
        <v>270</v>
      </c>
    </row>
    <row r="42" spans="1:10" ht="21.75" customHeight="1" x14ac:dyDescent="0.25">
      <c r="A42" s="710" t="s">
        <v>208</v>
      </c>
      <c r="B42" s="711"/>
      <c r="C42" s="225"/>
      <c r="D42" s="485"/>
      <c r="E42" s="84"/>
      <c r="F42" s="226"/>
      <c r="G42" s="33"/>
    </row>
    <row r="43" spans="1:10" ht="24.75" customHeight="1" x14ac:dyDescent="0.25">
      <c r="A43" s="660" t="str">
        <f>IF('Tabelle Costi'!A57&lt;&gt;"",'Tabelle Costi'!A57:B57,"")</f>
        <v/>
      </c>
      <c r="B43" s="662"/>
      <c r="C43" s="241" t="str">
        <f>IF('Tabelle Costi'!C57&lt;&gt;0,'Tabelle Costi'!F57/'Tabelle Costi'!C57,"")</f>
        <v/>
      </c>
      <c r="D43" s="483"/>
      <c r="E43" s="204" t="str">
        <f>IF('Giudizio ri-ss e impegno'!K44&lt;&gt;0,'Giudizio ri-ss e impegno'!K44,"")</f>
        <v/>
      </c>
      <c r="F43" s="69" t="str">
        <f>IF(D43&lt;&gt;0,D43*E43,"")</f>
        <v/>
      </c>
      <c r="G43" s="33" t="str">
        <f t="shared" ref="G43:G55" si="1">IF(AND(A43&lt;&gt;"",D43=""),"Inserire valore costo medio mensile nella cella del giudizio esperto","")</f>
        <v/>
      </c>
    </row>
    <row r="44" spans="1:10" ht="24.75" customHeight="1" x14ac:dyDescent="0.25">
      <c r="A44" s="660" t="str">
        <f>IF('Tabelle Costi'!A58&lt;&gt;"",'Tabelle Costi'!A58:B58,"")</f>
        <v/>
      </c>
      <c r="B44" s="662"/>
      <c r="C44" s="241" t="str">
        <f>IF('Tabelle Costi'!C58&lt;&gt;0,'Tabelle Costi'!F58/'Tabelle Costi'!C58,"")</f>
        <v/>
      </c>
      <c r="D44" s="483"/>
      <c r="E44" s="204" t="str">
        <f>IF('Giudizio ri-ss e impegno'!K45&lt;&gt;0,'Giudizio ri-ss e impegno'!K45,"")</f>
        <v/>
      </c>
      <c r="F44" s="69" t="str">
        <f t="shared" ref="F44:F48" si="2">IF(D44&lt;&gt;0,D44*E44,"")</f>
        <v/>
      </c>
      <c r="G44" s="33" t="str">
        <f t="shared" si="1"/>
        <v/>
      </c>
    </row>
    <row r="45" spans="1:10" ht="24.75" customHeight="1" x14ac:dyDescent="0.25">
      <c r="A45" s="660" t="str">
        <f>IF('Tabelle Costi'!A59&lt;&gt;"",'Tabelle Costi'!A59:B59,"")</f>
        <v/>
      </c>
      <c r="B45" s="662"/>
      <c r="C45" s="241" t="str">
        <f>IF('Tabelle Costi'!C59&lt;&gt;0,'Tabelle Costi'!F59/'Tabelle Costi'!C59,"")</f>
        <v/>
      </c>
      <c r="D45" s="483"/>
      <c r="E45" s="204" t="str">
        <f>IF('Giudizio ri-ss e impegno'!K46&lt;&gt;0,'Giudizio ri-ss e impegno'!K46,"")</f>
        <v/>
      </c>
      <c r="F45" s="69" t="str">
        <f t="shared" si="2"/>
        <v/>
      </c>
      <c r="G45" s="33" t="str">
        <f t="shared" si="1"/>
        <v/>
      </c>
    </row>
    <row r="46" spans="1:10" ht="24.75" customHeight="1" x14ac:dyDescent="0.25">
      <c r="A46" s="660" t="str">
        <f>IF('Tabelle Costi'!A60&lt;&gt;"",'Tabelle Costi'!A60:B60,"")</f>
        <v/>
      </c>
      <c r="B46" s="662"/>
      <c r="C46" s="241" t="str">
        <f>IF('Tabelle Costi'!C60&lt;&gt;0,'Tabelle Costi'!F60/'Tabelle Costi'!C60,"")</f>
        <v/>
      </c>
      <c r="D46" s="483"/>
      <c r="E46" s="204" t="str">
        <f>IF('Giudizio ri-ss e impegno'!K47&lt;&gt;0,'Giudizio ri-ss e impegno'!K47,"")</f>
        <v/>
      </c>
      <c r="F46" s="69" t="str">
        <f t="shared" si="2"/>
        <v/>
      </c>
      <c r="G46" s="33" t="str">
        <f t="shared" si="1"/>
        <v/>
      </c>
    </row>
    <row r="47" spans="1:10" ht="24.75" customHeight="1" x14ac:dyDescent="0.25">
      <c r="A47" s="660" t="str">
        <f>IF('Tabelle Costi'!A61&lt;&gt;"",'Tabelle Costi'!A61:B61,"")</f>
        <v/>
      </c>
      <c r="B47" s="662"/>
      <c r="C47" s="241" t="str">
        <f>IF('Tabelle Costi'!C61&lt;&gt;0,'Tabelle Costi'!F61/'Tabelle Costi'!C61,"")</f>
        <v/>
      </c>
      <c r="D47" s="483"/>
      <c r="E47" s="204" t="str">
        <f>IF('Giudizio ri-ss e impegno'!K48&lt;&gt;0,'Giudizio ri-ss e impegno'!K48,"")</f>
        <v/>
      </c>
      <c r="F47" s="69" t="str">
        <f t="shared" si="2"/>
        <v/>
      </c>
      <c r="G47" s="33" t="str">
        <f t="shared" si="1"/>
        <v/>
      </c>
    </row>
    <row r="48" spans="1:10" ht="24.75" customHeight="1" x14ac:dyDescent="0.25">
      <c r="A48" s="660" t="str">
        <f>IF('Tabelle Costi'!A62&lt;&gt;"",'Tabelle Costi'!A62:B62,"")</f>
        <v/>
      </c>
      <c r="B48" s="662"/>
      <c r="C48" s="241" t="str">
        <f>IF('Tabelle Costi'!C62&lt;&gt;0,'Tabelle Costi'!F62/'Tabelle Costi'!C62,"")</f>
        <v/>
      </c>
      <c r="D48" s="483"/>
      <c r="E48" s="204" t="str">
        <f>IF('Giudizio ri-ss e impegno'!K49&lt;&gt;0,'Giudizio ri-ss e impegno'!K49,"")</f>
        <v/>
      </c>
      <c r="F48" s="69" t="str">
        <f t="shared" si="2"/>
        <v/>
      </c>
      <c r="G48" s="33" t="str">
        <f t="shared" si="1"/>
        <v/>
      </c>
    </row>
    <row r="49" spans="1:7" ht="21.75" customHeight="1" x14ac:dyDescent="0.25">
      <c r="A49" s="710" t="s">
        <v>143</v>
      </c>
      <c r="B49" s="711"/>
      <c r="C49" s="227"/>
      <c r="D49" s="221"/>
      <c r="E49" s="204"/>
      <c r="F49" s="69"/>
      <c r="G49" s="33"/>
    </row>
    <row r="50" spans="1:7" ht="24.75" customHeight="1" x14ac:dyDescent="0.25">
      <c r="A50" s="660" t="str">
        <f>IF('Tabelle Costi'!A64&lt;&gt;"",'Tabelle Costi'!A64:B64,"")</f>
        <v/>
      </c>
      <c r="B50" s="662"/>
      <c r="C50" s="242" t="str">
        <f>IF('Tabelle Costi'!C64&lt;&gt;0,'Tabelle Costi'!F64/'Tabelle Costi'!C64,"")</f>
        <v/>
      </c>
      <c r="D50" s="483"/>
      <c r="E50" s="204" t="str">
        <f>IF('Giudizio ri-ss e impegno'!K51&lt;&gt;0,'Giudizio ri-ss e impegno'!K51,"")</f>
        <v/>
      </c>
      <c r="F50" s="69" t="str">
        <f>IF(D50&lt;&gt;0,D50*E50,"")</f>
        <v/>
      </c>
      <c r="G50" s="33" t="str">
        <f t="shared" si="1"/>
        <v/>
      </c>
    </row>
    <row r="51" spans="1:7" ht="24.75" customHeight="1" x14ac:dyDescent="0.25">
      <c r="A51" s="660" t="str">
        <f>IF('Tabelle Costi'!A65&lt;&gt;"",'Tabelle Costi'!A65:B65,"")</f>
        <v/>
      </c>
      <c r="B51" s="662"/>
      <c r="C51" s="242" t="str">
        <f>IF('Tabelle Costi'!C65&lt;&gt;0,'Tabelle Costi'!F65/'Tabelle Costi'!C65,"")</f>
        <v/>
      </c>
      <c r="D51" s="483"/>
      <c r="E51" s="204" t="str">
        <f>IF('Giudizio ri-ss e impegno'!K52&lt;&gt;0,'Giudizio ri-ss e impegno'!K52,"")</f>
        <v/>
      </c>
      <c r="F51" s="69" t="str">
        <f t="shared" ref="F51:F55" si="3">IF(D51&lt;&gt;0,D51*E51,"")</f>
        <v/>
      </c>
      <c r="G51" s="33" t="str">
        <f t="shared" si="1"/>
        <v/>
      </c>
    </row>
    <row r="52" spans="1:7" ht="24.75" customHeight="1" x14ac:dyDescent="0.25">
      <c r="A52" s="660" t="str">
        <f>IF('Tabelle Costi'!A66&lt;&gt;"",'Tabelle Costi'!A66:B66,"")</f>
        <v/>
      </c>
      <c r="B52" s="662"/>
      <c r="C52" s="242" t="str">
        <f>IF('Tabelle Costi'!C66&lt;&gt;0,'Tabelle Costi'!F66/'Tabelle Costi'!C66,"")</f>
        <v/>
      </c>
      <c r="D52" s="483"/>
      <c r="E52" s="204" t="str">
        <f>IF('Giudizio ri-ss e impegno'!K53&lt;&gt;0,'Giudizio ri-ss e impegno'!K53,"")</f>
        <v/>
      </c>
      <c r="F52" s="69" t="str">
        <f t="shared" si="3"/>
        <v/>
      </c>
      <c r="G52" s="33" t="str">
        <f t="shared" si="1"/>
        <v/>
      </c>
    </row>
    <row r="53" spans="1:7" ht="24.75" customHeight="1" x14ac:dyDescent="0.25">
      <c r="A53" s="660" t="str">
        <f>IF('Tabelle Costi'!A67&lt;&gt;"",'Tabelle Costi'!A67:B67,"")</f>
        <v/>
      </c>
      <c r="B53" s="662"/>
      <c r="C53" s="242" t="str">
        <f>IF('Tabelle Costi'!C67&lt;&gt;0,'Tabelle Costi'!F67/'Tabelle Costi'!C67,"")</f>
        <v/>
      </c>
      <c r="D53" s="483"/>
      <c r="E53" s="204" t="str">
        <f>IF('Giudizio ri-ss e impegno'!K54&lt;&gt;0,'Giudizio ri-ss e impegno'!K54,"")</f>
        <v/>
      </c>
      <c r="F53" s="69" t="str">
        <f t="shared" si="3"/>
        <v/>
      </c>
      <c r="G53" s="33" t="str">
        <f t="shared" si="1"/>
        <v/>
      </c>
    </row>
    <row r="54" spans="1:7" ht="24.75" customHeight="1" x14ac:dyDescent="0.25">
      <c r="A54" s="660" t="str">
        <f>IF('Tabelle Costi'!A68&lt;&gt;"",'Tabelle Costi'!A68:B68,"")</f>
        <v/>
      </c>
      <c r="B54" s="662"/>
      <c r="C54" s="242" t="str">
        <f>IF('Tabelle Costi'!C68&lt;&gt;0,'Tabelle Costi'!F68/'Tabelle Costi'!C68,"")</f>
        <v/>
      </c>
      <c r="D54" s="483"/>
      <c r="E54" s="204" t="str">
        <f>IF('Giudizio ri-ss e impegno'!K55&lt;&gt;0,'Giudizio ri-ss e impegno'!K55,"")</f>
        <v/>
      </c>
      <c r="F54" s="69" t="str">
        <f t="shared" si="3"/>
        <v/>
      </c>
      <c r="G54" s="33" t="str">
        <f t="shared" si="1"/>
        <v/>
      </c>
    </row>
    <row r="55" spans="1:7" ht="24.75" customHeight="1" x14ac:dyDescent="0.25">
      <c r="A55" s="660" t="str">
        <f>IF('Tabelle Costi'!A69&lt;&gt;"",'Tabelle Costi'!A69:B69,"")</f>
        <v/>
      </c>
      <c r="B55" s="662"/>
      <c r="C55" s="242" t="str">
        <f>IF('Tabelle Costi'!C69&lt;&gt;0,'Tabelle Costi'!F69/'Tabelle Costi'!C69,"")</f>
        <v/>
      </c>
      <c r="D55" s="483"/>
      <c r="E55" s="204" t="str">
        <f>IF('Giudizio ri-ss e impegno'!K56&lt;&gt;0,'Giudizio ri-ss e impegno'!K56,"")</f>
        <v/>
      </c>
      <c r="F55" s="69" t="str">
        <f t="shared" si="3"/>
        <v/>
      </c>
      <c r="G55" s="33" t="str">
        <f t="shared" si="1"/>
        <v/>
      </c>
    </row>
    <row r="56" spans="1:7" ht="24" customHeight="1" thickBot="1" x14ac:dyDescent="0.3">
      <c r="A56" s="486" t="s">
        <v>13</v>
      </c>
      <c r="B56" s="487"/>
      <c r="C56" s="205"/>
      <c r="D56" s="488"/>
      <c r="E56" s="23">
        <f>SUM(E42:E55)</f>
        <v>0</v>
      </c>
      <c r="F56" s="41">
        <f>SUM(F42:F55)</f>
        <v>0</v>
      </c>
    </row>
    <row r="57" spans="1:7" ht="13.8" thickTop="1" x14ac:dyDescent="0.25">
      <c r="C57" s="146"/>
      <c r="E57" s="206"/>
      <c r="F57" s="176"/>
    </row>
    <row r="59" spans="1:7" s="409" customFormat="1" ht="18" customHeight="1" thickBot="1" x14ac:dyDescent="0.35">
      <c r="A59" s="471" t="s">
        <v>247</v>
      </c>
      <c r="B59" s="471"/>
    </row>
    <row r="60" spans="1:7" ht="24" customHeight="1" thickTop="1" thickBot="1" x14ac:dyDescent="0.3">
      <c r="A60" s="469"/>
      <c r="E60" s="695" t="s">
        <v>248</v>
      </c>
      <c r="F60" s="701"/>
    </row>
    <row r="61" spans="1:7" ht="27" thickTop="1" x14ac:dyDescent="0.25">
      <c r="A61" s="695" t="s">
        <v>146</v>
      </c>
      <c r="B61" s="702"/>
      <c r="C61" s="697" t="s">
        <v>140</v>
      </c>
      <c r="D61" s="703"/>
      <c r="E61" s="489" t="s">
        <v>220</v>
      </c>
      <c r="F61" s="490" t="s">
        <v>267</v>
      </c>
    </row>
    <row r="62" spans="1:7" ht="23.25" customHeight="1" x14ac:dyDescent="0.25">
      <c r="A62" s="685" t="str">
        <f>IF('Tabelle Costi'!A77&lt;&gt;"",'Tabelle Costi'!A77,"")</f>
        <v/>
      </c>
      <c r="B62" s="686"/>
      <c r="C62" s="687" t="str">
        <f>IF('Tabelle Costi'!C77&lt;&gt;"",'Tabelle Costi'!C77,"")</f>
        <v/>
      </c>
      <c r="D62" s="688"/>
      <c r="E62" s="207" t="str">
        <f>IF('Tabelle Costi'!F77&lt;&gt;0,'Tabelle Costi'!F77,"")</f>
        <v/>
      </c>
      <c r="F62" s="491"/>
      <c r="G62" s="33" t="str">
        <f>IF(AND(A62&lt;&gt;"",F62=""),"Inserire valore costo nella cella del giudizio esperto","")</f>
        <v/>
      </c>
    </row>
    <row r="63" spans="1:7" ht="23.25" customHeight="1" x14ac:dyDescent="0.25">
      <c r="A63" s="685" t="str">
        <f>IF('Tabelle Costi'!A78&lt;&gt;"",'Tabelle Costi'!A78,"")</f>
        <v/>
      </c>
      <c r="B63" s="686"/>
      <c r="C63" s="687" t="str">
        <f>IF('Tabelle Costi'!C78&lt;&gt;"",'Tabelle Costi'!C78,"")</f>
        <v/>
      </c>
      <c r="D63" s="688"/>
      <c r="E63" s="207" t="str">
        <f>IF('Tabelle Costi'!F78&lt;&gt;0,'Tabelle Costi'!F78,"")</f>
        <v/>
      </c>
      <c r="F63" s="491"/>
      <c r="G63" s="33" t="str">
        <f t="shared" ref="G63:G69" si="4">IF(AND(A63&lt;&gt;"",F63=""),"Inserire valore costo nella cella del giudizio esperto","")</f>
        <v/>
      </c>
    </row>
    <row r="64" spans="1:7" ht="23.25" customHeight="1" x14ac:dyDescent="0.25">
      <c r="A64" s="685" t="str">
        <f>IF('Tabelle Costi'!A79&lt;&gt;"",'Tabelle Costi'!A79,"")</f>
        <v/>
      </c>
      <c r="B64" s="686"/>
      <c r="C64" s="687" t="str">
        <f>IF('Tabelle Costi'!C79&lt;&gt;"",'Tabelle Costi'!C79,"")</f>
        <v/>
      </c>
      <c r="D64" s="688"/>
      <c r="E64" s="207" t="str">
        <f>IF('Tabelle Costi'!F79&lt;&gt;0,'Tabelle Costi'!F79,"")</f>
        <v/>
      </c>
      <c r="F64" s="491"/>
      <c r="G64" s="33" t="str">
        <f t="shared" si="4"/>
        <v/>
      </c>
    </row>
    <row r="65" spans="1:7" ht="23.25" customHeight="1" x14ac:dyDescent="0.25">
      <c r="A65" s="685" t="str">
        <f>IF('Tabelle Costi'!A80&lt;&gt;"",'Tabelle Costi'!A80,"")</f>
        <v/>
      </c>
      <c r="B65" s="686"/>
      <c r="C65" s="687" t="str">
        <f>IF('Tabelle Costi'!C80&lt;&gt;"",'Tabelle Costi'!C80,"")</f>
        <v/>
      </c>
      <c r="D65" s="688"/>
      <c r="E65" s="207" t="str">
        <f>IF('Tabelle Costi'!F80&lt;&gt;0,'Tabelle Costi'!F80,"")</f>
        <v/>
      </c>
      <c r="F65" s="491"/>
      <c r="G65" s="33" t="str">
        <f t="shared" si="4"/>
        <v/>
      </c>
    </row>
    <row r="66" spans="1:7" ht="23.25" customHeight="1" x14ac:dyDescent="0.25">
      <c r="A66" s="685" t="str">
        <f>IF('Tabelle Costi'!A81&lt;&gt;"",'Tabelle Costi'!A81,"")</f>
        <v/>
      </c>
      <c r="B66" s="686"/>
      <c r="C66" s="687" t="str">
        <f>IF('Tabelle Costi'!C81&lt;&gt;"",'Tabelle Costi'!C81,"")</f>
        <v/>
      </c>
      <c r="D66" s="688"/>
      <c r="E66" s="207" t="str">
        <f>IF('Tabelle Costi'!F81&lt;&gt;0,'Tabelle Costi'!F81,"")</f>
        <v/>
      </c>
      <c r="F66" s="491"/>
      <c r="G66" s="33" t="str">
        <f t="shared" si="4"/>
        <v/>
      </c>
    </row>
    <row r="67" spans="1:7" ht="23.25" customHeight="1" x14ac:dyDescent="0.25">
      <c r="A67" s="685" t="str">
        <f>IF('Tabelle Costi'!A82&lt;&gt;"",'Tabelle Costi'!A82,"")</f>
        <v/>
      </c>
      <c r="B67" s="686"/>
      <c r="C67" s="687" t="str">
        <f>IF('Tabelle Costi'!C82&lt;&gt;"",'Tabelle Costi'!C82,"")</f>
        <v/>
      </c>
      <c r="D67" s="688"/>
      <c r="E67" s="207" t="str">
        <f>IF('Tabelle Costi'!F82&lt;&gt;0,'Tabelle Costi'!F82,"")</f>
        <v/>
      </c>
      <c r="F67" s="491"/>
      <c r="G67" s="33" t="str">
        <f t="shared" si="4"/>
        <v/>
      </c>
    </row>
    <row r="68" spans="1:7" ht="23.25" customHeight="1" x14ac:dyDescent="0.25">
      <c r="A68" s="685" t="str">
        <f>IF('Tabelle Costi'!A83&lt;&gt;"",'Tabelle Costi'!A83,"")</f>
        <v/>
      </c>
      <c r="B68" s="686"/>
      <c r="C68" s="687" t="str">
        <f>IF('Tabelle Costi'!C83&lt;&gt;"",'Tabelle Costi'!C83,"")</f>
        <v/>
      </c>
      <c r="D68" s="688"/>
      <c r="E68" s="207" t="str">
        <f>IF('Tabelle Costi'!F83&lt;&gt;0,'Tabelle Costi'!F83,"")</f>
        <v/>
      </c>
      <c r="F68" s="491"/>
      <c r="G68" s="33" t="str">
        <f t="shared" si="4"/>
        <v/>
      </c>
    </row>
    <row r="69" spans="1:7" ht="23.25" customHeight="1" x14ac:dyDescent="0.25">
      <c r="A69" s="685" t="str">
        <f>IF('Tabelle Costi'!A84&lt;&gt;"",'Tabelle Costi'!A84,"")</f>
        <v/>
      </c>
      <c r="B69" s="686"/>
      <c r="C69" s="687" t="str">
        <f>IF('Tabelle Costi'!C84&lt;&gt;"",'Tabelle Costi'!C84,"")</f>
        <v/>
      </c>
      <c r="D69" s="688"/>
      <c r="E69" s="207" t="str">
        <f>IF('Tabelle Costi'!F84&lt;&gt;0,'Tabelle Costi'!F84,"")</f>
        <v/>
      </c>
      <c r="F69" s="491"/>
      <c r="G69" s="33" t="str">
        <f t="shared" si="4"/>
        <v/>
      </c>
    </row>
    <row r="70" spans="1:7" ht="25.5" customHeight="1" thickBot="1" x14ac:dyDescent="0.3">
      <c r="A70" s="691" t="s">
        <v>13</v>
      </c>
      <c r="B70" s="692"/>
      <c r="C70" s="692"/>
      <c r="D70" s="693"/>
      <c r="E70" s="208">
        <f>SUM(E62:E69)</f>
        <v>0</v>
      </c>
      <c r="F70" s="209">
        <f>SUM(F62:F69)</f>
        <v>0</v>
      </c>
    </row>
    <row r="71" spans="1:7" ht="14.4" thickTop="1" thickBot="1" x14ac:dyDescent="0.3"/>
    <row r="72" spans="1:7" ht="27.6" thickTop="1" thickBot="1" x14ac:dyDescent="0.3">
      <c r="E72" s="492" t="s">
        <v>220</v>
      </c>
      <c r="F72" s="493" t="s">
        <v>267</v>
      </c>
    </row>
    <row r="73" spans="1:7" ht="41.25" customHeight="1" x14ac:dyDescent="0.25">
      <c r="A73" s="694" t="s">
        <v>147</v>
      </c>
      <c r="B73" s="694"/>
      <c r="C73" s="694"/>
      <c r="D73" s="694"/>
      <c r="E73" s="494" t="str">
        <f>'Tabelle Costi'!E87</f>
        <v>NO</v>
      </c>
      <c r="F73" s="495"/>
      <c r="G73" s="474" t="str">
        <f>IF(AND(F73=""),("Inserire giudizio esperto"),"")</f>
        <v>Inserire giudizio esperto</v>
      </c>
    </row>
    <row r="74" spans="1:7" ht="41.25" customHeight="1" thickBot="1" x14ac:dyDescent="0.3">
      <c r="A74" s="694" t="s">
        <v>148</v>
      </c>
      <c r="B74" s="694"/>
      <c r="C74" s="694"/>
      <c r="D74" s="694"/>
      <c r="E74" s="496" t="str">
        <f>'Tabelle Costi'!E88</f>
        <v>NO</v>
      </c>
      <c r="F74" s="497"/>
      <c r="G74" s="474" t="str">
        <f>IF(AND(F74=""),("Inserire giudizio esperto"),"")</f>
        <v>Inserire giudizio esperto</v>
      </c>
    </row>
    <row r="75" spans="1:7" ht="13.8" thickTop="1" x14ac:dyDescent="0.25">
      <c r="E75" s="34" t="s">
        <v>149</v>
      </c>
      <c r="F75" s="34" t="s">
        <v>150</v>
      </c>
    </row>
    <row r="77" spans="1:7" s="409" customFormat="1" ht="18" customHeight="1" thickBot="1" x14ac:dyDescent="0.35">
      <c r="A77" s="471" t="s">
        <v>250</v>
      </c>
      <c r="B77" s="471"/>
    </row>
    <row r="78" spans="1:7" ht="24" customHeight="1" thickTop="1" thickBot="1" x14ac:dyDescent="0.3">
      <c r="A78" s="498"/>
      <c r="B78" s="695" t="s">
        <v>248</v>
      </c>
      <c r="C78" s="696"/>
    </row>
    <row r="79" spans="1:7" ht="27" thickTop="1" x14ac:dyDescent="0.25">
      <c r="A79" s="480" t="s">
        <v>252</v>
      </c>
      <c r="B79" s="499" t="s">
        <v>220</v>
      </c>
      <c r="C79" s="490" t="s">
        <v>267</v>
      </c>
    </row>
    <row r="80" spans="1:7" ht="37.5" customHeight="1" x14ac:dyDescent="0.25">
      <c r="A80" s="228" t="str">
        <f>IF('Tabelle Costi'!A94&lt;&gt;"",'Tabelle Costi'!A94,"")</f>
        <v/>
      </c>
      <c r="B80" s="221" t="str">
        <f>IF('Tabelle Costi'!B94&lt;&gt;0,'Tabelle Costi'!B94,"")</f>
        <v/>
      </c>
      <c r="C80" s="500"/>
      <c r="D80" s="33" t="str">
        <f t="shared" ref="D80:D85" si="5">IF(AND(A80&lt;&gt;"",C80=""),"Inserire valore costo nella cella del giudizio esperto","")</f>
        <v/>
      </c>
      <c r="E80" s="501"/>
      <c r="G80" s="17"/>
    </row>
    <row r="81" spans="1:7" ht="37.5" customHeight="1" x14ac:dyDescent="0.25">
      <c r="A81" s="228" t="str">
        <f>IF('Tabelle Costi'!A95&lt;&gt;"",'Tabelle Costi'!A95,"")</f>
        <v/>
      </c>
      <c r="B81" s="221" t="str">
        <f>IF('Tabelle Costi'!B95&lt;&gt;0,'Tabelle Costi'!B95,"")</f>
        <v/>
      </c>
      <c r="C81" s="500"/>
      <c r="D81" s="33" t="str">
        <f t="shared" si="5"/>
        <v/>
      </c>
      <c r="G81" s="17"/>
    </row>
    <row r="82" spans="1:7" ht="37.5" customHeight="1" x14ac:dyDescent="0.25">
      <c r="A82" s="228" t="str">
        <f>IF('Tabelle Costi'!A96&lt;&gt;"",'Tabelle Costi'!A96,"")</f>
        <v/>
      </c>
      <c r="B82" s="221" t="str">
        <f>IF('Tabelle Costi'!B96&lt;&gt;0,'Tabelle Costi'!B96,"")</f>
        <v/>
      </c>
      <c r="C82" s="500"/>
      <c r="D82" s="33" t="str">
        <f t="shared" si="5"/>
        <v/>
      </c>
      <c r="G82" s="17"/>
    </row>
    <row r="83" spans="1:7" ht="37.5" customHeight="1" x14ac:dyDescent="0.25">
      <c r="A83" s="228" t="str">
        <f>IF('Tabelle Costi'!A97&lt;&gt;"",'Tabelle Costi'!A97,"")</f>
        <v/>
      </c>
      <c r="B83" s="221" t="str">
        <f>IF('Tabelle Costi'!B97&lt;&gt;0,'Tabelle Costi'!B97,"")</f>
        <v/>
      </c>
      <c r="C83" s="500"/>
      <c r="D83" s="33" t="str">
        <f t="shared" si="5"/>
        <v/>
      </c>
      <c r="G83" s="17"/>
    </row>
    <row r="84" spans="1:7" ht="37.5" customHeight="1" x14ac:dyDescent="0.25">
      <c r="A84" s="228" t="str">
        <f>IF('Tabelle Costi'!A98&lt;&gt;"",'Tabelle Costi'!A98,"")</f>
        <v/>
      </c>
      <c r="B84" s="221" t="str">
        <f>IF('Tabelle Costi'!B98&lt;&gt;0,'Tabelle Costi'!B98,"")</f>
        <v/>
      </c>
      <c r="C84" s="500"/>
      <c r="D84" s="33" t="str">
        <f t="shared" si="5"/>
        <v/>
      </c>
      <c r="G84" s="17"/>
    </row>
    <row r="85" spans="1:7" ht="37.5" customHeight="1" x14ac:dyDescent="0.25">
      <c r="A85" s="228" t="str">
        <f>IF('Tabelle Costi'!A99&lt;&gt;"",'Tabelle Costi'!A99,"")</f>
        <v/>
      </c>
      <c r="B85" s="221" t="str">
        <f>IF('Tabelle Costi'!B99&lt;&gt;0,'Tabelle Costi'!B99,"")</f>
        <v/>
      </c>
      <c r="C85" s="500"/>
      <c r="D85" s="33" t="str">
        <f t="shared" si="5"/>
        <v/>
      </c>
      <c r="G85" s="17"/>
    </row>
    <row r="86" spans="1:7" ht="22.5" customHeight="1" thickBot="1" x14ac:dyDescent="0.3">
      <c r="A86" s="35" t="s">
        <v>13</v>
      </c>
      <c r="B86" s="38">
        <f>SUM(B80:B85)</f>
        <v>0</v>
      </c>
      <c r="C86" s="41">
        <f>SUM(C80:C85)</f>
        <v>0</v>
      </c>
    </row>
    <row r="87" spans="1:7" ht="13.8" thickTop="1" x14ac:dyDescent="0.25"/>
    <row r="89" spans="1:7" s="409" customFormat="1" ht="18" customHeight="1" thickBot="1" x14ac:dyDescent="0.35">
      <c r="A89" s="471" t="s">
        <v>253</v>
      </c>
      <c r="B89" s="471"/>
    </row>
    <row r="90" spans="1:7" ht="26.25" customHeight="1" thickTop="1" thickBot="1" x14ac:dyDescent="0.3">
      <c r="A90" s="498"/>
      <c r="B90" s="695" t="s">
        <v>251</v>
      </c>
      <c r="C90" s="696"/>
    </row>
    <row r="91" spans="1:7" ht="27" thickTop="1" x14ac:dyDescent="0.25">
      <c r="A91" s="480" t="s">
        <v>252</v>
      </c>
      <c r="B91" s="499" t="s">
        <v>220</v>
      </c>
      <c r="C91" s="490" t="s">
        <v>267</v>
      </c>
    </row>
    <row r="92" spans="1:7" ht="37.5" customHeight="1" x14ac:dyDescent="0.25">
      <c r="A92" s="228" t="str">
        <f>IF('Tabelle Costi'!A107&lt;&gt;"",'Tabelle Costi'!A107,"")</f>
        <v/>
      </c>
      <c r="B92" s="221" t="str">
        <f>IF('Tabelle Costi'!B107&lt;&gt;"",'Tabelle Costi'!B107,"")</f>
        <v/>
      </c>
      <c r="C92" s="500"/>
      <c r="D92" s="33" t="str">
        <f>IF(AND(A92&lt;&gt;"",C92=""),"Inserire valore costo nella cella del giudizio esperto","")</f>
        <v/>
      </c>
    </row>
    <row r="93" spans="1:7" ht="37.5" customHeight="1" x14ac:dyDescent="0.25">
      <c r="A93" s="228" t="str">
        <f>IF('Tabelle Costi'!A108&lt;&gt;"",'Tabelle Costi'!A108,"")</f>
        <v/>
      </c>
      <c r="B93" s="221" t="str">
        <f>IF('Tabelle Costi'!B108&lt;&gt;"",'Tabelle Costi'!B108,"")</f>
        <v/>
      </c>
      <c r="C93" s="500"/>
      <c r="D93" s="33" t="str">
        <f t="shared" ref="D93:D99" si="6">IF(AND(A93&lt;&gt;"",C93=""),"Inserire valore costo nella cella del giudizio esperto","")</f>
        <v/>
      </c>
    </row>
    <row r="94" spans="1:7" ht="37.5" customHeight="1" x14ac:dyDescent="0.25">
      <c r="A94" s="228" t="str">
        <f>IF('Tabelle Costi'!A109&lt;&gt;"",'Tabelle Costi'!A109,"")</f>
        <v/>
      </c>
      <c r="B94" s="221" t="str">
        <f>IF('Tabelle Costi'!B109&lt;&gt;"",'Tabelle Costi'!B109,"")</f>
        <v/>
      </c>
      <c r="C94" s="500"/>
      <c r="D94" s="33" t="str">
        <f t="shared" si="6"/>
        <v/>
      </c>
    </row>
    <row r="95" spans="1:7" ht="37.5" customHeight="1" x14ac:dyDescent="0.25">
      <c r="A95" s="228" t="str">
        <f>IF('Tabelle Costi'!A110&lt;&gt;"",'Tabelle Costi'!A110,"")</f>
        <v/>
      </c>
      <c r="B95" s="221" t="str">
        <f>IF('Tabelle Costi'!B110&lt;&gt;"",'Tabelle Costi'!B110,"")</f>
        <v/>
      </c>
      <c r="C95" s="500"/>
      <c r="D95" s="33" t="str">
        <f t="shared" si="6"/>
        <v/>
      </c>
    </row>
    <row r="96" spans="1:7" ht="37.5" customHeight="1" x14ac:dyDescent="0.25">
      <c r="A96" s="228" t="str">
        <f>IF('Tabelle Costi'!A111&lt;&gt;"",'Tabelle Costi'!A111,"")</f>
        <v/>
      </c>
      <c r="B96" s="221" t="str">
        <f>IF('Tabelle Costi'!B111&lt;&gt;"",'Tabelle Costi'!B111,"")</f>
        <v/>
      </c>
      <c r="C96" s="500"/>
      <c r="D96" s="33" t="str">
        <f t="shared" si="6"/>
        <v/>
      </c>
    </row>
    <row r="97" spans="1:4" ht="37.5" customHeight="1" x14ac:dyDescent="0.25">
      <c r="A97" s="228" t="str">
        <f>IF('Tabelle Costi'!A112&lt;&gt;"",'Tabelle Costi'!A112,"")</f>
        <v/>
      </c>
      <c r="B97" s="221" t="str">
        <f>IF('Tabelle Costi'!B112&lt;&gt;"",'Tabelle Costi'!B112,"")</f>
        <v/>
      </c>
      <c r="C97" s="500"/>
      <c r="D97" s="33" t="str">
        <f t="shared" si="6"/>
        <v/>
      </c>
    </row>
    <row r="98" spans="1:4" ht="37.5" customHeight="1" x14ac:dyDescent="0.25">
      <c r="A98" s="228" t="str">
        <f>IF('Tabelle Costi'!A113&lt;&gt;"",'Tabelle Costi'!A113,"")</f>
        <v/>
      </c>
      <c r="B98" s="221" t="str">
        <f>IF('Tabelle Costi'!B113&lt;&gt;"",'Tabelle Costi'!B113,"")</f>
        <v/>
      </c>
      <c r="C98" s="500"/>
      <c r="D98" s="33" t="str">
        <f t="shared" si="6"/>
        <v/>
      </c>
    </row>
    <row r="99" spans="1:4" ht="37.5" customHeight="1" x14ac:dyDescent="0.25">
      <c r="A99" s="228" t="str">
        <f>IF('Tabelle Costi'!A114&lt;&gt;"",'Tabelle Costi'!A114,"")</f>
        <v/>
      </c>
      <c r="B99" s="221" t="str">
        <f>IF('Tabelle Costi'!B114&lt;&gt;"",'Tabelle Costi'!B114,"")</f>
        <v/>
      </c>
      <c r="C99" s="500"/>
      <c r="D99" s="33" t="str">
        <f t="shared" si="6"/>
        <v/>
      </c>
    </row>
    <row r="100" spans="1:4" ht="20.25" customHeight="1" thickBot="1" x14ac:dyDescent="0.3">
      <c r="A100" s="35" t="s">
        <v>13</v>
      </c>
      <c r="B100" s="38">
        <f>SUM(B92:B99)</f>
        <v>0</v>
      </c>
      <c r="C100" s="41">
        <f>SUM(C92:C99)</f>
        <v>0</v>
      </c>
    </row>
    <row r="101" spans="1:4" ht="13.8" thickTop="1" x14ac:dyDescent="0.25">
      <c r="B101" s="176"/>
      <c r="C101" s="176"/>
    </row>
    <row r="102" spans="1:4" x14ac:dyDescent="0.25">
      <c r="B102" s="176"/>
      <c r="C102" s="176"/>
    </row>
    <row r="103" spans="1:4" s="409" customFormat="1" ht="18" customHeight="1" thickBot="1" x14ac:dyDescent="0.35">
      <c r="A103" s="471" t="s">
        <v>254</v>
      </c>
      <c r="C103" s="229"/>
    </row>
    <row r="104" spans="1:4" ht="22.5" customHeight="1" thickTop="1" thickBot="1" x14ac:dyDescent="0.3">
      <c r="A104" s="469"/>
      <c r="B104" s="695" t="s">
        <v>251</v>
      </c>
      <c r="C104" s="696"/>
    </row>
    <row r="105" spans="1:4" ht="27" thickTop="1" x14ac:dyDescent="0.25">
      <c r="A105" s="502" t="s">
        <v>157</v>
      </c>
      <c r="B105" s="499" t="s">
        <v>220</v>
      </c>
      <c r="C105" s="490" t="s">
        <v>249</v>
      </c>
    </row>
    <row r="106" spans="1:4" ht="37.5" customHeight="1" x14ac:dyDescent="0.25">
      <c r="A106" s="228" t="str">
        <f>IF('Tabelle Costi'!A121&lt;&gt;"",'Tabelle Costi'!A121,"")</f>
        <v/>
      </c>
      <c r="B106" s="221" t="str">
        <f>IF('Tabelle Costi'!B121&lt;&gt;"",'Tabelle Costi'!B121,"")</f>
        <v/>
      </c>
      <c r="C106" s="503"/>
      <c r="D106" s="33" t="str">
        <f>IF(AND(A106&lt;&gt;"",C106=""),"Inserire valore costo nella cella del giudizio esperto","")</f>
        <v/>
      </c>
    </row>
    <row r="107" spans="1:4" ht="37.5" customHeight="1" x14ac:dyDescent="0.25">
      <c r="A107" s="228" t="str">
        <f>IF('Tabelle Costi'!A122&lt;&gt;"",'Tabelle Costi'!A122,"")</f>
        <v/>
      </c>
      <c r="B107" s="221" t="str">
        <f>IF('Tabelle Costi'!B122&lt;&gt;"",'Tabelle Costi'!B122,"")</f>
        <v/>
      </c>
      <c r="C107" s="503"/>
      <c r="D107" s="33" t="str">
        <f t="shared" ref="D107:D113" si="7">IF(AND(A107&lt;&gt;"",C107=""),"Inserire valore costo nella cella del giudizio esperto","")</f>
        <v/>
      </c>
    </row>
    <row r="108" spans="1:4" ht="37.5" customHeight="1" x14ac:dyDescent="0.25">
      <c r="A108" s="228" t="str">
        <f>IF('Tabelle Costi'!A123&lt;&gt;"",'Tabelle Costi'!A123,"")</f>
        <v/>
      </c>
      <c r="B108" s="221" t="str">
        <f>IF('Tabelle Costi'!B123&lt;&gt;"",'Tabelle Costi'!B123,"")</f>
        <v/>
      </c>
      <c r="C108" s="503"/>
      <c r="D108" s="33" t="str">
        <f t="shared" si="7"/>
        <v/>
      </c>
    </row>
    <row r="109" spans="1:4" ht="37.5" customHeight="1" x14ac:dyDescent="0.25">
      <c r="A109" s="228" t="str">
        <f>IF('Tabelle Costi'!A124&lt;&gt;"",'Tabelle Costi'!A124,"")</f>
        <v/>
      </c>
      <c r="B109" s="221" t="str">
        <f>IF('Tabelle Costi'!B124&lt;&gt;"",'Tabelle Costi'!B124,"")</f>
        <v/>
      </c>
      <c r="C109" s="503"/>
      <c r="D109" s="33" t="str">
        <f t="shared" si="7"/>
        <v/>
      </c>
    </row>
    <row r="110" spans="1:4" ht="37.5" customHeight="1" x14ac:dyDescent="0.25">
      <c r="A110" s="228" t="str">
        <f>IF('Tabelle Costi'!A125&lt;&gt;"",'Tabelle Costi'!A125,"")</f>
        <v/>
      </c>
      <c r="B110" s="221" t="str">
        <f>IF('Tabelle Costi'!B125&lt;&gt;"",'Tabelle Costi'!B125,"")</f>
        <v/>
      </c>
      <c r="C110" s="503"/>
      <c r="D110" s="33" t="str">
        <f t="shared" si="7"/>
        <v/>
      </c>
    </row>
    <row r="111" spans="1:4" ht="37.5" customHeight="1" x14ac:dyDescent="0.25">
      <c r="A111" s="228" t="str">
        <f>IF('Tabelle Costi'!A126&lt;&gt;"",'Tabelle Costi'!A126,"")</f>
        <v/>
      </c>
      <c r="B111" s="221" t="str">
        <f>IF('Tabelle Costi'!B126&lt;&gt;"",'Tabelle Costi'!B126,"")</f>
        <v/>
      </c>
      <c r="C111" s="503"/>
      <c r="D111" s="33" t="str">
        <f t="shared" si="7"/>
        <v/>
      </c>
    </row>
    <row r="112" spans="1:4" ht="37.5" customHeight="1" x14ac:dyDescent="0.25">
      <c r="A112" s="228" t="str">
        <f>IF('Tabelle Costi'!A127&lt;&gt;"",'Tabelle Costi'!A127,"")</f>
        <v/>
      </c>
      <c r="B112" s="221" t="str">
        <f>IF('Tabelle Costi'!B127&lt;&gt;"",'Tabelle Costi'!B127,"")</f>
        <v/>
      </c>
      <c r="C112" s="503"/>
      <c r="D112" s="33" t="str">
        <f t="shared" si="7"/>
        <v/>
      </c>
    </row>
    <row r="113" spans="1:5" ht="37.5" customHeight="1" x14ac:dyDescent="0.25">
      <c r="A113" s="228" t="str">
        <f>IF('Tabelle Costi'!A128&lt;&gt;"",'Tabelle Costi'!A128,"")</f>
        <v/>
      </c>
      <c r="B113" s="221" t="str">
        <f>IF('Tabelle Costi'!B128&lt;&gt;"",'Tabelle Costi'!B128,"")</f>
        <v/>
      </c>
      <c r="C113" s="503"/>
      <c r="D113" s="33" t="str">
        <f t="shared" si="7"/>
        <v/>
      </c>
    </row>
    <row r="114" spans="1:5" ht="21.75" customHeight="1" thickBot="1" x14ac:dyDescent="0.3">
      <c r="A114" s="486" t="s">
        <v>13</v>
      </c>
      <c r="B114" s="243">
        <f>SUM(B106:B113)</f>
        <v>0</v>
      </c>
      <c r="C114" s="220">
        <f>SUM(C106:C113)</f>
        <v>0</v>
      </c>
    </row>
    <row r="115" spans="1:5" ht="13.8" thickTop="1" x14ac:dyDescent="0.25">
      <c r="A115" s="504"/>
      <c r="B115" s="210"/>
      <c r="C115" s="47"/>
    </row>
    <row r="116" spans="1:5" x14ac:dyDescent="0.25">
      <c r="A116" s="33" t="str">
        <f>IF(C114&gt;0.15*D16,"I costi ammessi per Spese generali supplementari superano il limite consentito del 15% del costo del Personale dipendente di ricerca","")</f>
        <v/>
      </c>
      <c r="B116" s="176"/>
      <c r="C116" s="176"/>
    </row>
    <row r="117" spans="1:5" x14ac:dyDescent="0.25">
      <c r="A117" s="33"/>
      <c r="B117" s="176"/>
      <c r="C117" s="176"/>
    </row>
    <row r="118" spans="1:5" s="409" customFormat="1" ht="18" customHeight="1" thickBot="1" x14ac:dyDescent="0.35">
      <c r="A118" s="471" t="s">
        <v>255</v>
      </c>
    </row>
    <row r="119" spans="1:5" ht="27.6" thickTop="1" thickBot="1" x14ac:dyDescent="0.3">
      <c r="A119" s="469"/>
      <c r="B119" s="476" t="s">
        <v>220</v>
      </c>
      <c r="C119" s="697" t="s">
        <v>267</v>
      </c>
      <c r="D119" s="696"/>
    </row>
    <row r="120" spans="1:5" ht="13.8" thickTop="1" x14ac:dyDescent="0.25">
      <c r="A120" s="505"/>
      <c r="B120" s="63" t="s">
        <v>256</v>
      </c>
      <c r="C120" s="506" t="s">
        <v>256</v>
      </c>
      <c r="D120" s="507" t="s">
        <v>160</v>
      </c>
    </row>
    <row r="121" spans="1:5" ht="24.75" customHeight="1" x14ac:dyDescent="0.25">
      <c r="A121" s="508" t="s">
        <v>169</v>
      </c>
      <c r="B121" s="230">
        <f>'Tabelle Attività'!C55</f>
        <v>0</v>
      </c>
      <c r="C121" s="231">
        <f>'Giudizio ri-ss e impegno'!C79</f>
        <v>0</v>
      </c>
      <c r="D121" s="72">
        <f>'Giudizio ri-ss e impegno'!D79</f>
        <v>0</v>
      </c>
    </row>
    <row r="122" spans="1:5" ht="24.75" customHeight="1" x14ac:dyDescent="0.25">
      <c r="A122" s="509" t="s">
        <v>131</v>
      </c>
      <c r="B122" s="230">
        <f>IF('Tabelle Costi'!B138&lt;&gt;0,'Tabelle Costi'!B138,0)</f>
        <v>0</v>
      </c>
      <c r="C122" s="510"/>
      <c r="D122" s="72">
        <f>1-C122</f>
        <v>1</v>
      </c>
      <c r="E122" s="48"/>
    </row>
    <row r="123" spans="1:5" ht="24.75" customHeight="1" x14ac:dyDescent="0.25">
      <c r="A123" s="511" t="s">
        <v>182</v>
      </c>
      <c r="B123" s="230">
        <f>'Tabelle Attività'!C58</f>
        <v>0</v>
      </c>
      <c r="C123" s="512">
        <f>'Giudizio ri-ss e impegno'!C82</f>
        <v>0</v>
      </c>
      <c r="D123" s="72">
        <f>'Giudizio ri-ss e impegno'!D82</f>
        <v>0</v>
      </c>
      <c r="E123" s="48"/>
    </row>
    <row r="124" spans="1:5" ht="24.75" customHeight="1" x14ac:dyDescent="0.25">
      <c r="A124" s="511" t="s">
        <v>183</v>
      </c>
      <c r="B124" s="230">
        <f>'Tabelle Costi'!B140</f>
        <v>0</v>
      </c>
      <c r="C124" s="510"/>
      <c r="D124" s="72">
        <f>1-C124</f>
        <v>1</v>
      </c>
      <c r="E124" s="48"/>
    </row>
    <row r="125" spans="1:5" ht="24.75" customHeight="1" x14ac:dyDescent="0.25">
      <c r="A125" s="509" t="s">
        <v>162</v>
      </c>
      <c r="B125" s="230">
        <f>'Tabelle Costi'!B141</f>
        <v>0</v>
      </c>
      <c r="C125" s="510"/>
      <c r="D125" s="72">
        <f>1-C125</f>
        <v>1</v>
      </c>
      <c r="E125" s="48"/>
    </row>
    <row r="126" spans="1:5" ht="24.75" customHeight="1" x14ac:dyDescent="0.25">
      <c r="A126" s="513" t="s">
        <v>163</v>
      </c>
      <c r="B126" s="230">
        <f>'Tabelle Costi'!B142</f>
        <v>0</v>
      </c>
      <c r="C126" s="514"/>
      <c r="D126" s="72">
        <f>1-C126</f>
        <v>1</v>
      </c>
    </row>
    <row r="127" spans="1:5" ht="24.75" customHeight="1" thickBot="1" x14ac:dyDescent="0.3">
      <c r="A127" s="515" t="s">
        <v>164</v>
      </c>
      <c r="B127" s="232">
        <f>'Tabelle Costi'!B143</f>
        <v>0</v>
      </c>
      <c r="C127" s="516"/>
      <c r="D127" s="233">
        <f>1-C127</f>
        <v>1</v>
      </c>
    </row>
    <row r="128" spans="1:5" ht="24" customHeight="1" thickTop="1" x14ac:dyDescent="0.25">
      <c r="A128" s="698"/>
      <c r="B128" s="699"/>
      <c r="C128" s="699"/>
      <c r="D128" s="699"/>
    </row>
    <row r="131" spans="1:4" x14ac:dyDescent="0.25">
      <c r="A131" s="240" t="s">
        <v>257</v>
      </c>
    </row>
    <row r="132" spans="1:4" x14ac:dyDescent="0.25">
      <c r="A132" s="469" t="s">
        <v>44</v>
      </c>
    </row>
    <row r="133" spans="1:4" ht="13.8" thickBot="1" x14ac:dyDescent="0.3"/>
    <row r="134" spans="1:4" ht="40.200000000000003" thickTop="1" x14ac:dyDescent="0.25">
      <c r="A134" s="517"/>
      <c r="B134" s="477" t="s">
        <v>167</v>
      </c>
      <c r="C134" s="477" t="s">
        <v>168</v>
      </c>
      <c r="D134" s="478" t="s">
        <v>13</v>
      </c>
    </row>
    <row r="135" spans="1:4" ht="26.25" customHeight="1" x14ac:dyDescent="0.25">
      <c r="A135" s="228" t="s">
        <v>169</v>
      </c>
      <c r="B135" s="234">
        <f>D16*C121</f>
        <v>0</v>
      </c>
      <c r="C135" s="234">
        <f>D16*D121</f>
        <v>0</v>
      </c>
      <c r="D135" s="244">
        <f t="shared" ref="D135:D140" si="8">B135+C135</f>
        <v>0</v>
      </c>
    </row>
    <row r="136" spans="1:4" ht="26.25" customHeight="1" x14ac:dyDescent="0.25">
      <c r="A136" s="228" t="s">
        <v>131</v>
      </c>
      <c r="B136" s="234">
        <f>J34*C122</f>
        <v>0</v>
      </c>
      <c r="C136" s="234">
        <f>J34*D122</f>
        <v>0</v>
      </c>
      <c r="D136" s="244">
        <f t="shared" si="8"/>
        <v>0</v>
      </c>
    </row>
    <row r="137" spans="1:4" ht="26.25" customHeight="1" x14ac:dyDescent="0.25">
      <c r="A137" s="228" t="s">
        <v>161</v>
      </c>
      <c r="B137" s="234">
        <f>F56*C123+F70*C124+C86*C125</f>
        <v>0</v>
      </c>
      <c r="C137" s="234">
        <f>F56*D123+F70*D124+C86*D125</f>
        <v>0</v>
      </c>
      <c r="D137" s="244">
        <f t="shared" si="8"/>
        <v>0</v>
      </c>
    </row>
    <row r="138" spans="1:4" ht="26.25" customHeight="1" x14ac:dyDescent="0.25">
      <c r="A138" s="228" t="s">
        <v>163</v>
      </c>
      <c r="B138" s="234">
        <f>C100*C126</f>
        <v>0</v>
      </c>
      <c r="C138" s="234">
        <f>C100*D126</f>
        <v>0</v>
      </c>
      <c r="D138" s="244">
        <f t="shared" si="8"/>
        <v>0</v>
      </c>
    </row>
    <row r="139" spans="1:4" ht="26.25" customHeight="1" x14ac:dyDescent="0.25">
      <c r="A139" s="518" t="s">
        <v>164</v>
      </c>
      <c r="B139" s="234">
        <f>C114*C127</f>
        <v>0</v>
      </c>
      <c r="C139" s="234">
        <f>C114*D127</f>
        <v>0</v>
      </c>
      <c r="D139" s="244">
        <f t="shared" si="8"/>
        <v>0</v>
      </c>
    </row>
    <row r="140" spans="1:4" ht="26.25" customHeight="1" x14ac:dyDescent="0.25">
      <c r="A140" s="519" t="s">
        <v>13</v>
      </c>
      <c r="B140" s="211">
        <f>SUM(B135:B139)</f>
        <v>0</v>
      </c>
      <c r="C140" s="211">
        <f>SUM(C135:C139)</f>
        <v>0</v>
      </c>
      <c r="D140" s="212">
        <f t="shared" si="8"/>
        <v>0</v>
      </c>
    </row>
    <row r="141" spans="1:4" ht="17.25" customHeight="1" thickBot="1" x14ac:dyDescent="0.3">
      <c r="A141" s="35" t="s">
        <v>170</v>
      </c>
      <c r="B141" s="213">
        <f>IF(B140&lt;&gt;0,B140/D140,0%)</f>
        <v>0</v>
      </c>
      <c r="C141" s="214">
        <f>IF(C140&lt;&gt;0,C140/D140,0%)</f>
        <v>0</v>
      </c>
      <c r="D141" s="235"/>
    </row>
    <row r="142" spans="1:4" ht="25.5" customHeight="1" thickTop="1" x14ac:dyDescent="0.25">
      <c r="A142" s="700" t="s">
        <v>171</v>
      </c>
      <c r="B142" s="700"/>
      <c r="C142" s="700"/>
      <c r="D142" s="700"/>
    </row>
    <row r="143" spans="1:4" x14ac:dyDescent="0.25">
      <c r="A143" s="33"/>
    </row>
    <row r="144" spans="1:4" x14ac:dyDescent="0.25">
      <c r="A144" s="215" t="str">
        <f>IF(AND(D140&lt;&gt;0,D140&lt;130000),"Progetto non ammissibile. Costo totale ammesso inferiore ad € 130.000,00 ",IF(D140&gt;130000,"",""))</f>
        <v/>
      </c>
    </row>
    <row r="145" spans="1:8" x14ac:dyDescent="0.25">
      <c r="A145" s="203"/>
    </row>
    <row r="146" spans="1:8" x14ac:dyDescent="0.25">
      <c r="A146" s="33" t="str">
        <f>IF(D137&gt;0.5*D140,"I costi ammessi per Consulenze superano il limite consentito del 50% del costo totale ammesso del Progetto","")</f>
        <v/>
      </c>
    </row>
    <row r="147" spans="1:8" x14ac:dyDescent="0.25">
      <c r="A147" s="17"/>
    </row>
    <row r="148" spans="1:8" x14ac:dyDescent="0.25">
      <c r="A148" s="240" t="s">
        <v>258</v>
      </c>
    </row>
    <row r="149" spans="1:8" x14ac:dyDescent="0.25">
      <c r="A149" s="469" t="s">
        <v>44</v>
      </c>
    </row>
    <row r="150" spans="1:8" ht="23.25" customHeight="1" thickBot="1" x14ac:dyDescent="0.3">
      <c r="A150" s="469"/>
    </row>
    <row r="151" spans="1:8" ht="51" customHeight="1" thickTop="1" x14ac:dyDescent="0.25">
      <c r="A151" s="520"/>
      <c r="B151" s="521" t="s">
        <v>173</v>
      </c>
      <c r="C151" s="522" t="s">
        <v>174</v>
      </c>
      <c r="D151" s="522" t="s">
        <v>175</v>
      </c>
      <c r="E151" s="315" t="s">
        <v>278</v>
      </c>
      <c r="F151" s="521" t="s">
        <v>176</v>
      </c>
      <c r="G151" s="521" t="s">
        <v>259</v>
      </c>
      <c r="H151" s="523" t="s">
        <v>260</v>
      </c>
    </row>
    <row r="152" spans="1:8" ht="22.5" customHeight="1" x14ac:dyDescent="0.25">
      <c r="A152" s="524" t="s">
        <v>179</v>
      </c>
      <c r="B152" s="78" t="str">
        <f>IF(AND(C5&lt;&gt;"",C5="Micro o Piccola"),(65%),IF(AND(C5&lt;&gt;"",C5="Media"),(55%),IF(AND(C5&lt;&gt;"",C5="Grande"),(45%),IF(AND(C5&lt;&gt;"",C5="Small Mid-Cap"),(45%),"0,00%"))))</f>
        <v>0,00%</v>
      </c>
      <c r="C152" s="689" t="str">
        <f>IF(AND(F73&lt;&gt;"",F73="SI"),(2.5%),IF(AND(F73&lt;&gt;"",F73="NO"),(0%),"0,00%"))</f>
        <v>0,00%</v>
      </c>
      <c r="D152" s="689" t="str">
        <f>IF(AND(F74&lt;&gt;"",F74="SI"),(2.5%),IF(AND(F74&lt;&gt;"",F74="NO"),(0%),"0,00%"))</f>
        <v>0,00%</v>
      </c>
      <c r="E152" s="550">
        <v>0</v>
      </c>
      <c r="F152" s="525">
        <f>B152+C152+D152+E152</f>
        <v>0</v>
      </c>
      <c r="G152" s="236">
        <f>B140</f>
        <v>0</v>
      </c>
      <c r="H152" s="237">
        <f>F152*G152</f>
        <v>0</v>
      </c>
    </row>
    <row r="153" spans="1:8" ht="22.5" customHeight="1" x14ac:dyDescent="0.25">
      <c r="A153" s="526" t="s">
        <v>180</v>
      </c>
      <c r="B153" s="81" t="str">
        <f>IF(AND(C5&lt;&gt;"",C5="Micro o Piccola"),(40%),IF(AND(C5&lt;&gt;"",C5="Media"),(30%),IF(AND(C5&lt;&gt;"",C5="Grande"),(20%),IF(AND(C5&lt;&gt;"",C5="Small Mid-Cap"),(20%),"0,00%"))))</f>
        <v>0,00%</v>
      </c>
      <c r="C153" s="690"/>
      <c r="D153" s="690"/>
      <c r="E153" s="551">
        <v>0</v>
      </c>
      <c r="F153" s="527">
        <f>B153+C152+D152+E153</f>
        <v>0</v>
      </c>
      <c r="G153" s="238">
        <f>C140</f>
        <v>0</v>
      </c>
      <c r="H153" s="239">
        <f>F153*G153</f>
        <v>0</v>
      </c>
    </row>
    <row r="154" spans="1:8" ht="22.5" customHeight="1" thickBot="1" x14ac:dyDescent="0.3">
      <c r="A154" s="486" t="s">
        <v>13</v>
      </c>
      <c r="B154" s="528"/>
      <c r="C154" s="528"/>
      <c r="D154" s="528"/>
      <c r="E154" s="552"/>
      <c r="F154" s="528"/>
      <c r="G154" s="216">
        <f>SUM(G152:G153)</f>
        <v>0</v>
      </c>
      <c r="H154" s="217">
        <f>H152+H153</f>
        <v>0</v>
      </c>
    </row>
    <row r="155" spans="1:8" ht="13.8" thickTop="1" x14ac:dyDescent="0.25">
      <c r="A155" s="470" t="s">
        <v>279</v>
      </c>
    </row>
    <row r="156" spans="1:8" ht="13.8" x14ac:dyDescent="0.25">
      <c r="A156" s="549" t="str">
        <f>IF(AND(F152&gt;80%),"% di contribuzione eccedente il livello massimo ammissibile dell'80%","")</f>
        <v/>
      </c>
    </row>
    <row r="157" spans="1:8" x14ac:dyDescent="0.25">
      <c r="A157" s="545">
        <v>0</v>
      </c>
    </row>
    <row r="158" spans="1:8" ht="13.8" x14ac:dyDescent="0.25">
      <c r="A158" s="546">
        <v>0.1</v>
      </c>
    </row>
    <row r="159" spans="1:8" ht="13.8" x14ac:dyDescent="0.25">
      <c r="A159" s="546">
        <v>0.15</v>
      </c>
    </row>
    <row r="160" spans="1:8" x14ac:dyDescent="0.25">
      <c r="A160" s="469"/>
    </row>
    <row r="161" spans="1:1" x14ac:dyDescent="0.25">
      <c r="A161" s="469"/>
    </row>
    <row r="162" spans="1:1" x14ac:dyDescent="0.25">
      <c r="A162" s="469"/>
    </row>
    <row r="163" spans="1:1" x14ac:dyDescent="0.25">
      <c r="A163" s="469"/>
    </row>
    <row r="164" spans="1:1" x14ac:dyDescent="0.25">
      <c r="A164" s="469"/>
    </row>
    <row r="165" spans="1:1" x14ac:dyDescent="0.25">
      <c r="A165" s="469"/>
    </row>
    <row r="166" spans="1:1" x14ac:dyDescent="0.25">
      <c r="A166" s="469"/>
    </row>
    <row r="167" spans="1:1" x14ac:dyDescent="0.25">
      <c r="A167" s="469"/>
    </row>
    <row r="168" spans="1:1" x14ac:dyDescent="0.25">
      <c r="A168" s="469"/>
    </row>
    <row r="169" spans="1:1" x14ac:dyDescent="0.25">
      <c r="A169" s="469"/>
    </row>
    <row r="170" spans="1:1" x14ac:dyDescent="0.25">
      <c r="A170" s="469"/>
    </row>
    <row r="171" spans="1:1" x14ac:dyDescent="0.25">
      <c r="A171" s="469"/>
    </row>
    <row r="172" spans="1:1" x14ac:dyDescent="0.25">
      <c r="A172" s="469"/>
    </row>
    <row r="173" spans="1:1" x14ac:dyDescent="0.25">
      <c r="A173" s="469"/>
    </row>
    <row r="174" spans="1:1" x14ac:dyDescent="0.25">
      <c r="A174" s="469"/>
    </row>
    <row r="175" spans="1:1" x14ac:dyDescent="0.25">
      <c r="A175" s="469"/>
    </row>
    <row r="176" spans="1:1" x14ac:dyDescent="0.25">
      <c r="A176" s="469"/>
    </row>
    <row r="177" spans="1:1" x14ac:dyDescent="0.25">
      <c r="A177" s="469"/>
    </row>
    <row r="178" spans="1:1" x14ac:dyDescent="0.25">
      <c r="A178" s="469"/>
    </row>
    <row r="179" spans="1:1" x14ac:dyDescent="0.25">
      <c r="A179" s="469"/>
    </row>
    <row r="180" spans="1:1" x14ac:dyDescent="0.25">
      <c r="A180" s="469"/>
    </row>
    <row r="181" spans="1:1" x14ac:dyDescent="0.25">
      <c r="A181" s="469"/>
    </row>
    <row r="182" spans="1:1" x14ac:dyDescent="0.25">
      <c r="A182" s="469"/>
    </row>
    <row r="183" spans="1:1" x14ac:dyDescent="0.25">
      <c r="A183" s="469"/>
    </row>
    <row r="184" spans="1:1" x14ac:dyDescent="0.25">
      <c r="A184" s="469"/>
    </row>
    <row r="186" spans="1:1" x14ac:dyDescent="0.25">
      <c r="A186" s="240"/>
    </row>
  </sheetData>
  <sheetProtection algorithmName="SHA-512" hashValue="PHsa7slB3FazBIA6RKCBsUgGtHswkKY8uhOePE0CSekxmxcxXYwTMCiiGz57yrMjQ9Nd+D+ctxJAyI2xVpJZcw==" saltValue="o039+/xN4QiuN8vJgCO3Ug==" spinCount="100000" sheet="1" objects="1" scenarios="1"/>
  <mergeCells count="62">
    <mergeCell ref="A46:B46"/>
    <mergeCell ref="A25:B25"/>
    <mergeCell ref="A26:B26"/>
    <mergeCell ref="A53:B53"/>
    <mergeCell ref="A54:B54"/>
    <mergeCell ref="A50:B50"/>
    <mergeCell ref="A51:B51"/>
    <mergeCell ref="A52:B52"/>
    <mergeCell ref="A27:B27"/>
    <mergeCell ref="A28:B28"/>
    <mergeCell ref="A29:B29"/>
    <mergeCell ref="A30:B30"/>
    <mergeCell ref="A31:B31"/>
    <mergeCell ref="A32:B32"/>
    <mergeCell ref="A33:B33"/>
    <mergeCell ref="A34:B34"/>
    <mergeCell ref="A55:B55"/>
    <mergeCell ref="A47:B47"/>
    <mergeCell ref="A9:G9"/>
    <mergeCell ref="A23:B23"/>
    <mergeCell ref="A39:G39"/>
    <mergeCell ref="C40:D40"/>
    <mergeCell ref="A41:B41"/>
    <mergeCell ref="C22:F22"/>
    <mergeCell ref="G22:J22"/>
    <mergeCell ref="A24:B24"/>
    <mergeCell ref="A42:B42"/>
    <mergeCell ref="A43:B43"/>
    <mergeCell ref="A44:B44"/>
    <mergeCell ref="A45:B45"/>
    <mergeCell ref="A48:B48"/>
    <mergeCell ref="A49:B49"/>
    <mergeCell ref="E60:F60"/>
    <mergeCell ref="A61:B61"/>
    <mergeCell ref="C61:D61"/>
    <mergeCell ref="A63:B63"/>
    <mergeCell ref="C63:D63"/>
    <mergeCell ref="A62:B62"/>
    <mergeCell ref="C62:D62"/>
    <mergeCell ref="C152:C153"/>
    <mergeCell ref="D152:D153"/>
    <mergeCell ref="A69:B69"/>
    <mergeCell ref="C69:D69"/>
    <mergeCell ref="A70:D70"/>
    <mergeCell ref="A73:D73"/>
    <mergeCell ref="A74:D74"/>
    <mergeCell ref="B78:C78"/>
    <mergeCell ref="B90:C90"/>
    <mergeCell ref="B104:C104"/>
    <mergeCell ref="C119:D119"/>
    <mergeCell ref="A128:D128"/>
    <mergeCell ref="A142:D142"/>
    <mergeCell ref="A67:B67"/>
    <mergeCell ref="C67:D67"/>
    <mergeCell ref="A68:B68"/>
    <mergeCell ref="C68:D68"/>
    <mergeCell ref="A64:B64"/>
    <mergeCell ref="C64:D64"/>
    <mergeCell ref="A65:B65"/>
    <mergeCell ref="C65:D65"/>
    <mergeCell ref="A66:B66"/>
    <mergeCell ref="C66:D66"/>
  </mergeCells>
  <dataValidations count="4">
    <dataValidation type="list" allowBlank="1" showInputMessage="1" showErrorMessage="1" sqref="WVK983029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25 IY65525 SU65525 ACQ65525 AMM65525 AWI65525 BGE65525 BQA65525 BZW65525 CJS65525 CTO65525 DDK65525 DNG65525 DXC65525 EGY65525 EQU65525 FAQ65525 FKM65525 FUI65525 GEE65525 GOA65525 GXW65525 HHS65525 HRO65525 IBK65525 ILG65525 IVC65525 JEY65525 JOU65525 JYQ65525 KIM65525 KSI65525 LCE65525 LMA65525 LVW65525 MFS65525 MPO65525 MZK65525 NJG65525 NTC65525 OCY65525 OMU65525 OWQ65525 PGM65525 PQI65525 QAE65525 QKA65525 QTW65525 RDS65525 RNO65525 RXK65525 SHG65525 SRC65525 TAY65525 TKU65525 TUQ65525 UEM65525 UOI65525 UYE65525 VIA65525 VRW65525 WBS65525 WLO65525 WVK65525 C131061 IY131061 SU131061 ACQ131061 AMM131061 AWI131061 BGE131061 BQA131061 BZW131061 CJS131061 CTO131061 DDK131061 DNG131061 DXC131061 EGY131061 EQU131061 FAQ131061 FKM131061 FUI131061 GEE131061 GOA131061 GXW131061 HHS131061 HRO131061 IBK131061 ILG131061 IVC131061 JEY131061 JOU131061 JYQ131061 KIM131061 KSI131061 LCE131061 LMA131061 LVW131061 MFS131061 MPO131061 MZK131061 NJG131061 NTC131061 OCY131061 OMU131061 OWQ131061 PGM131061 PQI131061 QAE131061 QKA131061 QTW131061 RDS131061 RNO131061 RXK131061 SHG131061 SRC131061 TAY131061 TKU131061 TUQ131061 UEM131061 UOI131061 UYE131061 VIA131061 VRW131061 WBS131061 WLO131061 WVK131061 C196597 IY196597 SU196597 ACQ196597 AMM196597 AWI196597 BGE196597 BQA196597 BZW196597 CJS196597 CTO196597 DDK196597 DNG196597 DXC196597 EGY196597 EQU196597 FAQ196597 FKM196597 FUI196597 GEE196597 GOA196597 GXW196597 HHS196597 HRO196597 IBK196597 ILG196597 IVC196597 JEY196597 JOU196597 JYQ196597 KIM196597 KSI196597 LCE196597 LMA196597 LVW196597 MFS196597 MPO196597 MZK196597 NJG196597 NTC196597 OCY196597 OMU196597 OWQ196597 PGM196597 PQI196597 QAE196597 QKA196597 QTW196597 RDS196597 RNO196597 RXK196597 SHG196597 SRC196597 TAY196597 TKU196597 TUQ196597 UEM196597 UOI196597 UYE196597 VIA196597 VRW196597 WBS196597 WLO196597 WVK196597 C262133 IY262133 SU262133 ACQ262133 AMM262133 AWI262133 BGE262133 BQA262133 BZW262133 CJS262133 CTO262133 DDK262133 DNG262133 DXC262133 EGY262133 EQU262133 FAQ262133 FKM262133 FUI262133 GEE262133 GOA262133 GXW262133 HHS262133 HRO262133 IBK262133 ILG262133 IVC262133 JEY262133 JOU262133 JYQ262133 KIM262133 KSI262133 LCE262133 LMA262133 LVW262133 MFS262133 MPO262133 MZK262133 NJG262133 NTC262133 OCY262133 OMU262133 OWQ262133 PGM262133 PQI262133 QAE262133 QKA262133 QTW262133 RDS262133 RNO262133 RXK262133 SHG262133 SRC262133 TAY262133 TKU262133 TUQ262133 UEM262133 UOI262133 UYE262133 VIA262133 VRW262133 WBS262133 WLO262133 WVK262133 C327669 IY327669 SU327669 ACQ327669 AMM327669 AWI327669 BGE327669 BQA327669 BZW327669 CJS327669 CTO327669 DDK327669 DNG327669 DXC327669 EGY327669 EQU327669 FAQ327669 FKM327669 FUI327669 GEE327669 GOA327669 GXW327669 HHS327669 HRO327669 IBK327669 ILG327669 IVC327669 JEY327669 JOU327669 JYQ327669 KIM327669 KSI327669 LCE327669 LMA327669 LVW327669 MFS327669 MPO327669 MZK327669 NJG327669 NTC327669 OCY327669 OMU327669 OWQ327669 PGM327669 PQI327669 QAE327669 QKA327669 QTW327669 RDS327669 RNO327669 RXK327669 SHG327669 SRC327669 TAY327669 TKU327669 TUQ327669 UEM327669 UOI327669 UYE327669 VIA327669 VRW327669 WBS327669 WLO327669 WVK327669 C393205 IY393205 SU393205 ACQ393205 AMM393205 AWI393205 BGE393205 BQA393205 BZW393205 CJS393205 CTO393205 DDK393205 DNG393205 DXC393205 EGY393205 EQU393205 FAQ393205 FKM393205 FUI393205 GEE393205 GOA393205 GXW393205 HHS393205 HRO393205 IBK393205 ILG393205 IVC393205 JEY393205 JOU393205 JYQ393205 KIM393205 KSI393205 LCE393205 LMA393205 LVW393205 MFS393205 MPO393205 MZK393205 NJG393205 NTC393205 OCY393205 OMU393205 OWQ393205 PGM393205 PQI393205 QAE393205 QKA393205 QTW393205 RDS393205 RNO393205 RXK393205 SHG393205 SRC393205 TAY393205 TKU393205 TUQ393205 UEM393205 UOI393205 UYE393205 VIA393205 VRW393205 WBS393205 WLO393205 WVK393205 C458741 IY458741 SU458741 ACQ458741 AMM458741 AWI458741 BGE458741 BQA458741 BZW458741 CJS458741 CTO458741 DDK458741 DNG458741 DXC458741 EGY458741 EQU458741 FAQ458741 FKM458741 FUI458741 GEE458741 GOA458741 GXW458741 HHS458741 HRO458741 IBK458741 ILG458741 IVC458741 JEY458741 JOU458741 JYQ458741 KIM458741 KSI458741 LCE458741 LMA458741 LVW458741 MFS458741 MPO458741 MZK458741 NJG458741 NTC458741 OCY458741 OMU458741 OWQ458741 PGM458741 PQI458741 QAE458741 QKA458741 QTW458741 RDS458741 RNO458741 RXK458741 SHG458741 SRC458741 TAY458741 TKU458741 TUQ458741 UEM458741 UOI458741 UYE458741 VIA458741 VRW458741 WBS458741 WLO458741 WVK458741 C524277 IY524277 SU524277 ACQ524277 AMM524277 AWI524277 BGE524277 BQA524277 BZW524277 CJS524277 CTO524277 DDK524277 DNG524277 DXC524277 EGY524277 EQU524277 FAQ524277 FKM524277 FUI524277 GEE524277 GOA524277 GXW524277 HHS524277 HRO524277 IBK524277 ILG524277 IVC524277 JEY524277 JOU524277 JYQ524277 KIM524277 KSI524277 LCE524277 LMA524277 LVW524277 MFS524277 MPO524277 MZK524277 NJG524277 NTC524277 OCY524277 OMU524277 OWQ524277 PGM524277 PQI524277 QAE524277 QKA524277 QTW524277 RDS524277 RNO524277 RXK524277 SHG524277 SRC524277 TAY524277 TKU524277 TUQ524277 UEM524277 UOI524277 UYE524277 VIA524277 VRW524277 WBS524277 WLO524277 WVK524277 C589813 IY589813 SU589813 ACQ589813 AMM589813 AWI589813 BGE589813 BQA589813 BZW589813 CJS589813 CTO589813 DDK589813 DNG589813 DXC589813 EGY589813 EQU589813 FAQ589813 FKM589813 FUI589813 GEE589813 GOA589813 GXW589813 HHS589813 HRO589813 IBK589813 ILG589813 IVC589813 JEY589813 JOU589813 JYQ589813 KIM589813 KSI589813 LCE589813 LMA589813 LVW589813 MFS589813 MPO589813 MZK589813 NJG589813 NTC589813 OCY589813 OMU589813 OWQ589813 PGM589813 PQI589813 QAE589813 QKA589813 QTW589813 RDS589813 RNO589813 RXK589813 SHG589813 SRC589813 TAY589813 TKU589813 TUQ589813 UEM589813 UOI589813 UYE589813 VIA589813 VRW589813 WBS589813 WLO589813 WVK589813 C655349 IY655349 SU655349 ACQ655349 AMM655349 AWI655349 BGE655349 BQA655349 BZW655349 CJS655349 CTO655349 DDK655349 DNG655349 DXC655349 EGY655349 EQU655349 FAQ655349 FKM655349 FUI655349 GEE655349 GOA655349 GXW655349 HHS655349 HRO655349 IBK655349 ILG655349 IVC655349 JEY655349 JOU655349 JYQ655349 KIM655349 KSI655349 LCE655349 LMA655349 LVW655349 MFS655349 MPO655349 MZK655349 NJG655349 NTC655349 OCY655349 OMU655349 OWQ655349 PGM655349 PQI655349 QAE655349 QKA655349 QTW655349 RDS655349 RNO655349 RXK655349 SHG655349 SRC655349 TAY655349 TKU655349 TUQ655349 UEM655349 UOI655349 UYE655349 VIA655349 VRW655349 WBS655349 WLO655349 WVK655349 C720885 IY720885 SU720885 ACQ720885 AMM720885 AWI720885 BGE720885 BQA720885 BZW720885 CJS720885 CTO720885 DDK720885 DNG720885 DXC720885 EGY720885 EQU720885 FAQ720885 FKM720885 FUI720885 GEE720885 GOA720885 GXW720885 HHS720885 HRO720885 IBK720885 ILG720885 IVC720885 JEY720885 JOU720885 JYQ720885 KIM720885 KSI720885 LCE720885 LMA720885 LVW720885 MFS720885 MPO720885 MZK720885 NJG720885 NTC720885 OCY720885 OMU720885 OWQ720885 PGM720885 PQI720885 QAE720885 QKA720885 QTW720885 RDS720885 RNO720885 RXK720885 SHG720885 SRC720885 TAY720885 TKU720885 TUQ720885 UEM720885 UOI720885 UYE720885 VIA720885 VRW720885 WBS720885 WLO720885 WVK720885 C786421 IY786421 SU786421 ACQ786421 AMM786421 AWI786421 BGE786421 BQA786421 BZW786421 CJS786421 CTO786421 DDK786421 DNG786421 DXC786421 EGY786421 EQU786421 FAQ786421 FKM786421 FUI786421 GEE786421 GOA786421 GXW786421 HHS786421 HRO786421 IBK786421 ILG786421 IVC786421 JEY786421 JOU786421 JYQ786421 KIM786421 KSI786421 LCE786421 LMA786421 LVW786421 MFS786421 MPO786421 MZK786421 NJG786421 NTC786421 OCY786421 OMU786421 OWQ786421 PGM786421 PQI786421 QAE786421 QKA786421 QTW786421 RDS786421 RNO786421 RXK786421 SHG786421 SRC786421 TAY786421 TKU786421 TUQ786421 UEM786421 UOI786421 UYE786421 VIA786421 VRW786421 WBS786421 WLO786421 WVK786421 C851957 IY851957 SU851957 ACQ851957 AMM851957 AWI851957 BGE851957 BQA851957 BZW851957 CJS851957 CTO851957 DDK851957 DNG851957 DXC851957 EGY851957 EQU851957 FAQ851957 FKM851957 FUI851957 GEE851957 GOA851957 GXW851957 HHS851957 HRO851957 IBK851957 ILG851957 IVC851957 JEY851957 JOU851957 JYQ851957 KIM851957 KSI851957 LCE851957 LMA851957 LVW851957 MFS851957 MPO851957 MZK851957 NJG851957 NTC851957 OCY851957 OMU851957 OWQ851957 PGM851957 PQI851957 QAE851957 QKA851957 QTW851957 RDS851957 RNO851957 RXK851957 SHG851957 SRC851957 TAY851957 TKU851957 TUQ851957 UEM851957 UOI851957 UYE851957 VIA851957 VRW851957 WBS851957 WLO851957 WVK851957 C917493 IY917493 SU917493 ACQ917493 AMM917493 AWI917493 BGE917493 BQA917493 BZW917493 CJS917493 CTO917493 DDK917493 DNG917493 DXC917493 EGY917493 EQU917493 FAQ917493 FKM917493 FUI917493 GEE917493 GOA917493 GXW917493 HHS917493 HRO917493 IBK917493 ILG917493 IVC917493 JEY917493 JOU917493 JYQ917493 KIM917493 KSI917493 LCE917493 LMA917493 LVW917493 MFS917493 MPO917493 MZK917493 NJG917493 NTC917493 OCY917493 OMU917493 OWQ917493 PGM917493 PQI917493 QAE917493 QKA917493 QTW917493 RDS917493 RNO917493 RXK917493 SHG917493 SRC917493 TAY917493 TKU917493 TUQ917493 UEM917493 UOI917493 UYE917493 VIA917493 VRW917493 WBS917493 WLO917493 WVK917493 C983029 IY983029 SU983029 ACQ983029 AMM983029 AWI983029 BGE983029 BQA983029 BZW983029 CJS983029 CTO983029 DDK983029 DNG983029 DXC983029 EGY983029 EQU983029 FAQ983029 FKM983029 FUI983029 GEE983029 GOA983029 GXW983029 HHS983029 HRO983029 IBK983029 ILG983029 IVC983029 JEY983029 JOU983029 JYQ983029 KIM983029 KSI983029 LCE983029 LMA983029 LVW983029 MFS983029 MPO983029 MZK983029 NJG983029 NTC983029 OCY983029 OMU983029 OWQ983029 PGM983029 PQI983029 QAE983029 QKA983029 QTW983029 RDS983029 RNO983029 RXK983029 SHG983029 SRC983029 TAY983029 TKU983029 TUQ983029 UEM983029 UOI983029 UYE983029 VIA983029 VRW983029 WBS983029 WLO983029" xr:uid="{E52535A4-C533-4954-A701-D70EB014DBAC}">
      <formula1>$B$6:$D$6</formula1>
    </dataValidation>
    <dataValidation type="list" allowBlank="1" showInputMessage="1" showErrorMessage="1" sqref="F73:F74 WVN983115:WVN983116 WLR983115:WLR983116 WBV983115:WBV983116 VRZ983115:VRZ983116 VID983115:VID983116 UYH983115:UYH983116 UOL983115:UOL983116 UEP983115:UEP983116 TUT983115:TUT983116 TKX983115:TKX983116 TBB983115:TBB983116 SRF983115:SRF983116 SHJ983115:SHJ983116 RXN983115:RXN983116 RNR983115:RNR983116 RDV983115:RDV983116 QTZ983115:QTZ983116 QKD983115:QKD983116 QAH983115:QAH983116 PQL983115:PQL983116 PGP983115:PGP983116 OWT983115:OWT983116 OMX983115:OMX983116 ODB983115:ODB983116 NTF983115:NTF983116 NJJ983115:NJJ983116 MZN983115:MZN983116 MPR983115:MPR983116 MFV983115:MFV983116 LVZ983115:LVZ983116 LMD983115:LMD983116 LCH983115:LCH983116 KSL983115:KSL983116 KIP983115:KIP983116 JYT983115:JYT983116 JOX983115:JOX983116 JFB983115:JFB983116 IVF983115:IVF983116 ILJ983115:ILJ983116 IBN983115:IBN983116 HRR983115:HRR983116 HHV983115:HHV983116 GXZ983115:GXZ983116 GOD983115:GOD983116 GEH983115:GEH983116 FUL983115:FUL983116 FKP983115:FKP983116 FAT983115:FAT983116 EQX983115:EQX983116 EHB983115:EHB983116 DXF983115:DXF983116 DNJ983115:DNJ983116 DDN983115:DDN983116 CTR983115:CTR983116 CJV983115:CJV983116 BZZ983115:BZZ983116 BQD983115:BQD983116 BGH983115:BGH983116 AWL983115:AWL983116 AMP983115:AMP983116 ACT983115:ACT983116 SX983115:SX983116 JB983115:JB983116 F983115:F983116 WVN917579:WVN917580 WLR917579:WLR917580 WBV917579:WBV917580 VRZ917579:VRZ917580 VID917579:VID917580 UYH917579:UYH917580 UOL917579:UOL917580 UEP917579:UEP917580 TUT917579:TUT917580 TKX917579:TKX917580 TBB917579:TBB917580 SRF917579:SRF917580 SHJ917579:SHJ917580 RXN917579:RXN917580 RNR917579:RNR917580 RDV917579:RDV917580 QTZ917579:QTZ917580 QKD917579:QKD917580 QAH917579:QAH917580 PQL917579:PQL917580 PGP917579:PGP917580 OWT917579:OWT917580 OMX917579:OMX917580 ODB917579:ODB917580 NTF917579:NTF917580 NJJ917579:NJJ917580 MZN917579:MZN917580 MPR917579:MPR917580 MFV917579:MFV917580 LVZ917579:LVZ917580 LMD917579:LMD917580 LCH917579:LCH917580 KSL917579:KSL917580 KIP917579:KIP917580 JYT917579:JYT917580 JOX917579:JOX917580 JFB917579:JFB917580 IVF917579:IVF917580 ILJ917579:ILJ917580 IBN917579:IBN917580 HRR917579:HRR917580 HHV917579:HHV917580 GXZ917579:GXZ917580 GOD917579:GOD917580 GEH917579:GEH917580 FUL917579:FUL917580 FKP917579:FKP917580 FAT917579:FAT917580 EQX917579:EQX917580 EHB917579:EHB917580 DXF917579:DXF917580 DNJ917579:DNJ917580 DDN917579:DDN917580 CTR917579:CTR917580 CJV917579:CJV917580 BZZ917579:BZZ917580 BQD917579:BQD917580 BGH917579:BGH917580 AWL917579:AWL917580 AMP917579:AMP917580 ACT917579:ACT917580 SX917579:SX917580 JB917579:JB917580 F917579:F917580 WVN852043:WVN852044 WLR852043:WLR852044 WBV852043:WBV852044 VRZ852043:VRZ852044 VID852043:VID852044 UYH852043:UYH852044 UOL852043:UOL852044 UEP852043:UEP852044 TUT852043:TUT852044 TKX852043:TKX852044 TBB852043:TBB852044 SRF852043:SRF852044 SHJ852043:SHJ852044 RXN852043:RXN852044 RNR852043:RNR852044 RDV852043:RDV852044 QTZ852043:QTZ852044 QKD852043:QKD852044 QAH852043:QAH852044 PQL852043:PQL852044 PGP852043:PGP852044 OWT852043:OWT852044 OMX852043:OMX852044 ODB852043:ODB852044 NTF852043:NTF852044 NJJ852043:NJJ852044 MZN852043:MZN852044 MPR852043:MPR852044 MFV852043:MFV852044 LVZ852043:LVZ852044 LMD852043:LMD852044 LCH852043:LCH852044 KSL852043:KSL852044 KIP852043:KIP852044 JYT852043:JYT852044 JOX852043:JOX852044 JFB852043:JFB852044 IVF852043:IVF852044 ILJ852043:ILJ852044 IBN852043:IBN852044 HRR852043:HRR852044 HHV852043:HHV852044 GXZ852043:GXZ852044 GOD852043:GOD852044 GEH852043:GEH852044 FUL852043:FUL852044 FKP852043:FKP852044 FAT852043:FAT852044 EQX852043:EQX852044 EHB852043:EHB852044 DXF852043:DXF852044 DNJ852043:DNJ852044 DDN852043:DDN852044 CTR852043:CTR852044 CJV852043:CJV852044 BZZ852043:BZZ852044 BQD852043:BQD852044 BGH852043:BGH852044 AWL852043:AWL852044 AMP852043:AMP852044 ACT852043:ACT852044 SX852043:SX852044 JB852043:JB852044 F852043:F852044 WVN786507:WVN786508 WLR786507:WLR786508 WBV786507:WBV786508 VRZ786507:VRZ786508 VID786507:VID786508 UYH786507:UYH786508 UOL786507:UOL786508 UEP786507:UEP786508 TUT786507:TUT786508 TKX786507:TKX786508 TBB786507:TBB786508 SRF786507:SRF786508 SHJ786507:SHJ786508 RXN786507:RXN786508 RNR786507:RNR786508 RDV786507:RDV786508 QTZ786507:QTZ786508 QKD786507:QKD786508 QAH786507:QAH786508 PQL786507:PQL786508 PGP786507:PGP786508 OWT786507:OWT786508 OMX786507:OMX786508 ODB786507:ODB786508 NTF786507:NTF786508 NJJ786507:NJJ786508 MZN786507:MZN786508 MPR786507:MPR786508 MFV786507:MFV786508 LVZ786507:LVZ786508 LMD786507:LMD786508 LCH786507:LCH786508 KSL786507:KSL786508 KIP786507:KIP786508 JYT786507:JYT786508 JOX786507:JOX786508 JFB786507:JFB786508 IVF786507:IVF786508 ILJ786507:ILJ786508 IBN786507:IBN786508 HRR786507:HRR786508 HHV786507:HHV786508 GXZ786507:GXZ786508 GOD786507:GOD786508 GEH786507:GEH786508 FUL786507:FUL786508 FKP786507:FKP786508 FAT786507:FAT786508 EQX786507:EQX786508 EHB786507:EHB786508 DXF786507:DXF786508 DNJ786507:DNJ786508 DDN786507:DDN786508 CTR786507:CTR786508 CJV786507:CJV786508 BZZ786507:BZZ786508 BQD786507:BQD786508 BGH786507:BGH786508 AWL786507:AWL786508 AMP786507:AMP786508 ACT786507:ACT786508 SX786507:SX786508 JB786507:JB786508 F786507:F786508 WVN720971:WVN720972 WLR720971:WLR720972 WBV720971:WBV720972 VRZ720971:VRZ720972 VID720971:VID720972 UYH720971:UYH720972 UOL720971:UOL720972 UEP720971:UEP720972 TUT720971:TUT720972 TKX720971:TKX720972 TBB720971:TBB720972 SRF720971:SRF720972 SHJ720971:SHJ720972 RXN720971:RXN720972 RNR720971:RNR720972 RDV720971:RDV720972 QTZ720971:QTZ720972 QKD720971:QKD720972 QAH720971:QAH720972 PQL720971:PQL720972 PGP720971:PGP720972 OWT720971:OWT720972 OMX720971:OMX720972 ODB720971:ODB720972 NTF720971:NTF720972 NJJ720971:NJJ720972 MZN720971:MZN720972 MPR720971:MPR720972 MFV720971:MFV720972 LVZ720971:LVZ720972 LMD720971:LMD720972 LCH720971:LCH720972 KSL720971:KSL720972 KIP720971:KIP720972 JYT720971:JYT720972 JOX720971:JOX720972 JFB720971:JFB720972 IVF720971:IVF720972 ILJ720971:ILJ720972 IBN720971:IBN720972 HRR720971:HRR720972 HHV720971:HHV720972 GXZ720971:GXZ720972 GOD720971:GOD720972 GEH720971:GEH720972 FUL720971:FUL720972 FKP720971:FKP720972 FAT720971:FAT720972 EQX720971:EQX720972 EHB720971:EHB720972 DXF720971:DXF720972 DNJ720971:DNJ720972 DDN720971:DDN720972 CTR720971:CTR720972 CJV720971:CJV720972 BZZ720971:BZZ720972 BQD720971:BQD720972 BGH720971:BGH720972 AWL720971:AWL720972 AMP720971:AMP720972 ACT720971:ACT720972 SX720971:SX720972 JB720971:JB720972 F720971:F720972 WVN655435:WVN655436 WLR655435:WLR655436 WBV655435:WBV655436 VRZ655435:VRZ655436 VID655435:VID655436 UYH655435:UYH655436 UOL655435:UOL655436 UEP655435:UEP655436 TUT655435:TUT655436 TKX655435:TKX655436 TBB655435:TBB655436 SRF655435:SRF655436 SHJ655435:SHJ655436 RXN655435:RXN655436 RNR655435:RNR655436 RDV655435:RDV655436 QTZ655435:QTZ655436 QKD655435:QKD655436 QAH655435:QAH655436 PQL655435:PQL655436 PGP655435:PGP655436 OWT655435:OWT655436 OMX655435:OMX655436 ODB655435:ODB655436 NTF655435:NTF655436 NJJ655435:NJJ655436 MZN655435:MZN655436 MPR655435:MPR655436 MFV655435:MFV655436 LVZ655435:LVZ655436 LMD655435:LMD655436 LCH655435:LCH655436 KSL655435:KSL655436 KIP655435:KIP655436 JYT655435:JYT655436 JOX655435:JOX655436 JFB655435:JFB655436 IVF655435:IVF655436 ILJ655435:ILJ655436 IBN655435:IBN655436 HRR655435:HRR655436 HHV655435:HHV655436 GXZ655435:GXZ655436 GOD655435:GOD655436 GEH655435:GEH655436 FUL655435:FUL655436 FKP655435:FKP655436 FAT655435:FAT655436 EQX655435:EQX655436 EHB655435:EHB655436 DXF655435:DXF655436 DNJ655435:DNJ655436 DDN655435:DDN655436 CTR655435:CTR655436 CJV655435:CJV655436 BZZ655435:BZZ655436 BQD655435:BQD655436 BGH655435:BGH655436 AWL655435:AWL655436 AMP655435:AMP655436 ACT655435:ACT655436 SX655435:SX655436 JB655435:JB655436 F655435:F655436 WVN589899:WVN589900 WLR589899:WLR589900 WBV589899:WBV589900 VRZ589899:VRZ589900 VID589899:VID589900 UYH589899:UYH589900 UOL589899:UOL589900 UEP589899:UEP589900 TUT589899:TUT589900 TKX589899:TKX589900 TBB589899:TBB589900 SRF589899:SRF589900 SHJ589899:SHJ589900 RXN589899:RXN589900 RNR589899:RNR589900 RDV589899:RDV589900 QTZ589899:QTZ589900 QKD589899:QKD589900 QAH589899:QAH589900 PQL589899:PQL589900 PGP589899:PGP589900 OWT589899:OWT589900 OMX589899:OMX589900 ODB589899:ODB589900 NTF589899:NTF589900 NJJ589899:NJJ589900 MZN589899:MZN589900 MPR589899:MPR589900 MFV589899:MFV589900 LVZ589899:LVZ589900 LMD589899:LMD589900 LCH589899:LCH589900 KSL589899:KSL589900 KIP589899:KIP589900 JYT589899:JYT589900 JOX589899:JOX589900 JFB589899:JFB589900 IVF589899:IVF589900 ILJ589899:ILJ589900 IBN589899:IBN589900 HRR589899:HRR589900 HHV589899:HHV589900 GXZ589899:GXZ589900 GOD589899:GOD589900 GEH589899:GEH589900 FUL589899:FUL589900 FKP589899:FKP589900 FAT589899:FAT589900 EQX589899:EQX589900 EHB589899:EHB589900 DXF589899:DXF589900 DNJ589899:DNJ589900 DDN589899:DDN589900 CTR589899:CTR589900 CJV589899:CJV589900 BZZ589899:BZZ589900 BQD589899:BQD589900 BGH589899:BGH589900 AWL589899:AWL589900 AMP589899:AMP589900 ACT589899:ACT589900 SX589899:SX589900 JB589899:JB589900 F589899:F589900 WVN524363:WVN524364 WLR524363:WLR524364 WBV524363:WBV524364 VRZ524363:VRZ524364 VID524363:VID524364 UYH524363:UYH524364 UOL524363:UOL524364 UEP524363:UEP524364 TUT524363:TUT524364 TKX524363:TKX524364 TBB524363:TBB524364 SRF524363:SRF524364 SHJ524363:SHJ524364 RXN524363:RXN524364 RNR524363:RNR524364 RDV524363:RDV524364 QTZ524363:QTZ524364 QKD524363:QKD524364 QAH524363:QAH524364 PQL524363:PQL524364 PGP524363:PGP524364 OWT524363:OWT524364 OMX524363:OMX524364 ODB524363:ODB524364 NTF524363:NTF524364 NJJ524363:NJJ524364 MZN524363:MZN524364 MPR524363:MPR524364 MFV524363:MFV524364 LVZ524363:LVZ524364 LMD524363:LMD524364 LCH524363:LCH524364 KSL524363:KSL524364 KIP524363:KIP524364 JYT524363:JYT524364 JOX524363:JOX524364 JFB524363:JFB524364 IVF524363:IVF524364 ILJ524363:ILJ524364 IBN524363:IBN524364 HRR524363:HRR524364 HHV524363:HHV524364 GXZ524363:GXZ524364 GOD524363:GOD524364 GEH524363:GEH524364 FUL524363:FUL524364 FKP524363:FKP524364 FAT524363:FAT524364 EQX524363:EQX524364 EHB524363:EHB524364 DXF524363:DXF524364 DNJ524363:DNJ524364 DDN524363:DDN524364 CTR524363:CTR524364 CJV524363:CJV524364 BZZ524363:BZZ524364 BQD524363:BQD524364 BGH524363:BGH524364 AWL524363:AWL524364 AMP524363:AMP524364 ACT524363:ACT524364 SX524363:SX524364 JB524363:JB524364 F524363:F524364 WVN458827:WVN458828 WLR458827:WLR458828 WBV458827:WBV458828 VRZ458827:VRZ458828 VID458827:VID458828 UYH458827:UYH458828 UOL458827:UOL458828 UEP458827:UEP458828 TUT458827:TUT458828 TKX458827:TKX458828 TBB458827:TBB458828 SRF458827:SRF458828 SHJ458827:SHJ458828 RXN458827:RXN458828 RNR458827:RNR458828 RDV458827:RDV458828 QTZ458827:QTZ458828 QKD458827:QKD458828 QAH458827:QAH458828 PQL458827:PQL458828 PGP458827:PGP458828 OWT458827:OWT458828 OMX458827:OMX458828 ODB458827:ODB458828 NTF458827:NTF458828 NJJ458827:NJJ458828 MZN458827:MZN458828 MPR458827:MPR458828 MFV458827:MFV458828 LVZ458827:LVZ458828 LMD458827:LMD458828 LCH458827:LCH458828 KSL458827:KSL458828 KIP458827:KIP458828 JYT458827:JYT458828 JOX458827:JOX458828 JFB458827:JFB458828 IVF458827:IVF458828 ILJ458827:ILJ458828 IBN458827:IBN458828 HRR458827:HRR458828 HHV458827:HHV458828 GXZ458827:GXZ458828 GOD458827:GOD458828 GEH458827:GEH458828 FUL458827:FUL458828 FKP458827:FKP458828 FAT458827:FAT458828 EQX458827:EQX458828 EHB458827:EHB458828 DXF458827:DXF458828 DNJ458827:DNJ458828 DDN458827:DDN458828 CTR458827:CTR458828 CJV458827:CJV458828 BZZ458827:BZZ458828 BQD458827:BQD458828 BGH458827:BGH458828 AWL458827:AWL458828 AMP458827:AMP458828 ACT458827:ACT458828 SX458827:SX458828 JB458827:JB458828 F458827:F458828 WVN393291:WVN393292 WLR393291:WLR393292 WBV393291:WBV393292 VRZ393291:VRZ393292 VID393291:VID393292 UYH393291:UYH393292 UOL393291:UOL393292 UEP393291:UEP393292 TUT393291:TUT393292 TKX393291:TKX393292 TBB393291:TBB393292 SRF393291:SRF393292 SHJ393291:SHJ393292 RXN393291:RXN393292 RNR393291:RNR393292 RDV393291:RDV393292 QTZ393291:QTZ393292 QKD393291:QKD393292 QAH393291:QAH393292 PQL393291:PQL393292 PGP393291:PGP393292 OWT393291:OWT393292 OMX393291:OMX393292 ODB393291:ODB393292 NTF393291:NTF393292 NJJ393291:NJJ393292 MZN393291:MZN393292 MPR393291:MPR393292 MFV393291:MFV393292 LVZ393291:LVZ393292 LMD393291:LMD393292 LCH393291:LCH393292 KSL393291:KSL393292 KIP393291:KIP393292 JYT393291:JYT393292 JOX393291:JOX393292 JFB393291:JFB393292 IVF393291:IVF393292 ILJ393291:ILJ393292 IBN393291:IBN393292 HRR393291:HRR393292 HHV393291:HHV393292 GXZ393291:GXZ393292 GOD393291:GOD393292 GEH393291:GEH393292 FUL393291:FUL393292 FKP393291:FKP393292 FAT393291:FAT393292 EQX393291:EQX393292 EHB393291:EHB393292 DXF393291:DXF393292 DNJ393291:DNJ393292 DDN393291:DDN393292 CTR393291:CTR393292 CJV393291:CJV393292 BZZ393291:BZZ393292 BQD393291:BQD393292 BGH393291:BGH393292 AWL393291:AWL393292 AMP393291:AMP393292 ACT393291:ACT393292 SX393291:SX393292 JB393291:JB393292 F393291:F393292 WVN327755:WVN327756 WLR327755:WLR327756 WBV327755:WBV327756 VRZ327755:VRZ327756 VID327755:VID327756 UYH327755:UYH327756 UOL327755:UOL327756 UEP327755:UEP327756 TUT327755:TUT327756 TKX327755:TKX327756 TBB327755:TBB327756 SRF327755:SRF327756 SHJ327755:SHJ327756 RXN327755:RXN327756 RNR327755:RNR327756 RDV327755:RDV327756 QTZ327755:QTZ327756 QKD327755:QKD327756 QAH327755:QAH327756 PQL327755:PQL327756 PGP327755:PGP327756 OWT327755:OWT327756 OMX327755:OMX327756 ODB327755:ODB327756 NTF327755:NTF327756 NJJ327755:NJJ327756 MZN327755:MZN327756 MPR327755:MPR327756 MFV327755:MFV327756 LVZ327755:LVZ327756 LMD327755:LMD327756 LCH327755:LCH327756 KSL327755:KSL327756 KIP327755:KIP327756 JYT327755:JYT327756 JOX327755:JOX327756 JFB327755:JFB327756 IVF327755:IVF327756 ILJ327755:ILJ327756 IBN327755:IBN327756 HRR327755:HRR327756 HHV327755:HHV327756 GXZ327755:GXZ327756 GOD327755:GOD327756 GEH327755:GEH327756 FUL327755:FUL327756 FKP327755:FKP327756 FAT327755:FAT327756 EQX327755:EQX327756 EHB327755:EHB327756 DXF327755:DXF327756 DNJ327755:DNJ327756 DDN327755:DDN327756 CTR327755:CTR327756 CJV327755:CJV327756 BZZ327755:BZZ327756 BQD327755:BQD327756 BGH327755:BGH327756 AWL327755:AWL327756 AMP327755:AMP327756 ACT327755:ACT327756 SX327755:SX327756 JB327755:JB327756 F327755:F327756 WVN262219:WVN262220 WLR262219:WLR262220 WBV262219:WBV262220 VRZ262219:VRZ262220 VID262219:VID262220 UYH262219:UYH262220 UOL262219:UOL262220 UEP262219:UEP262220 TUT262219:TUT262220 TKX262219:TKX262220 TBB262219:TBB262220 SRF262219:SRF262220 SHJ262219:SHJ262220 RXN262219:RXN262220 RNR262219:RNR262220 RDV262219:RDV262220 QTZ262219:QTZ262220 QKD262219:QKD262220 QAH262219:QAH262220 PQL262219:PQL262220 PGP262219:PGP262220 OWT262219:OWT262220 OMX262219:OMX262220 ODB262219:ODB262220 NTF262219:NTF262220 NJJ262219:NJJ262220 MZN262219:MZN262220 MPR262219:MPR262220 MFV262219:MFV262220 LVZ262219:LVZ262220 LMD262219:LMD262220 LCH262219:LCH262220 KSL262219:KSL262220 KIP262219:KIP262220 JYT262219:JYT262220 JOX262219:JOX262220 JFB262219:JFB262220 IVF262219:IVF262220 ILJ262219:ILJ262220 IBN262219:IBN262220 HRR262219:HRR262220 HHV262219:HHV262220 GXZ262219:GXZ262220 GOD262219:GOD262220 GEH262219:GEH262220 FUL262219:FUL262220 FKP262219:FKP262220 FAT262219:FAT262220 EQX262219:EQX262220 EHB262219:EHB262220 DXF262219:DXF262220 DNJ262219:DNJ262220 DDN262219:DDN262220 CTR262219:CTR262220 CJV262219:CJV262220 BZZ262219:BZZ262220 BQD262219:BQD262220 BGH262219:BGH262220 AWL262219:AWL262220 AMP262219:AMP262220 ACT262219:ACT262220 SX262219:SX262220 JB262219:JB262220 F262219:F262220 WVN196683:WVN196684 WLR196683:WLR196684 WBV196683:WBV196684 VRZ196683:VRZ196684 VID196683:VID196684 UYH196683:UYH196684 UOL196683:UOL196684 UEP196683:UEP196684 TUT196683:TUT196684 TKX196683:TKX196684 TBB196683:TBB196684 SRF196683:SRF196684 SHJ196683:SHJ196684 RXN196683:RXN196684 RNR196683:RNR196684 RDV196683:RDV196684 QTZ196683:QTZ196684 QKD196683:QKD196684 QAH196683:QAH196684 PQL196683:PQL196684 PGP196683:PGP196684 OWT196683:OWT196684 OMX196683:OMX196684 ODB196683:ODB196684 NTF196683:NTF196684 NJJ196683:NJJ196684 MZN196683:MZN196684 MPR196683:MPR196684 MFV196683:MFV196684 LVZ196683:LVZ196684 LMD196683:LMD196684 LCH196683:LCH196684 KSL196683:KSL196684 KIP196683:KIP196684 JYT196683:JYT196684 JOX196683:JOX196684 JFB196683:JFB196684 IVF196683:IVF196684 ILJ196683:ILJ196684 IBN196683:IBN196684 HRR196683:HRR196684 HHV196683:HHV196684 GXZ196683:GXZ196684 GOD196683:GOD196684 GEH196683:GEH196684 FUL196683:FUL196684 FKP196683:FKP196684 FAT196683:FAT196684 EQX196683:EQX196684 EHB196683:EHB196684 DXF196683:DXF196684 DNJ196683:DNJ196684 DDN196683:DDN196684 CTR196683:CTR196684 CJV196683:CJV196684 BZZ196683:BZZ196684 BQD196683:BQD196684 BGH196683:BGH196684 AWL196683:AWL196684 AMP196683:AMP196684 ACT196683:ACT196684 SX196683:SX196684 JB196683:JB196684 F196683:F196684 WVN131147:WVN131148 WLR131147:WLR131148 WBV131147:WBV131148 VRZ131147:VRZ131148 VID131147:VID131148 UYH131147:UYH131148 UOL131147:UOL131148 UEP131147:UEP131148 TUT131147:TUT131148 TKX131147:TKX131148 TBB131147:TBB131148 SRF131147:SRF131148 SHJ131147:SHJ131148 RXN131147:RXN131148 RNR131147:RNR131148 RDV131147:RDV131148 QTZ131147:QTZ131148 QKD131147:QKD131148 QAH131147:QAH131148 PQL131147:PQL131148 PGP131147:PGP131148 OWT131147:OWT131148 OMX131147:OMX131148 ODB131147:ODB131148 NTF131147:NTF131148 NJJ131147:NJJ131148 MZN131147:MZN131148 MPR131147:MPR131148 MFV131147:MFV131148 LVZ131147:LVZ131148 LMD131147:LMD131148 LCH131147:LCH131148 KSL131147:KSL131148 KIP131147:KIP131148 JYT131147:JYT131148 JOX131147:JOX131148 JFB131147:JFB131148 IVF131147:IVF131148 ILJ131147:ILJ131148 IBN131147:IBN131148 HRR131147:HRR131148 HHV131147:HHV131148 GXZ131147:GXZ131148 GOD131147:GOD131148 GEH131147:GEH131148 FUL131147:FUL131148 FKP131147:FKP131148 FAT131147:FAT131148 EQX131147:EQX131148 EHB131147:EHB131148 DXF131147:DXF131148 DNJ131147:DNJ131148 DDN131147:DDN131148 CTR131147:CTR131148 CJV131147:CJV131148 BZZ131147:BZZ131148 BQD131147:BQD131148 BGH131147:BGH131148 AWL131147:AWL131148 AMP131147:AMP131148 ACT131147:ACT131148 SX131147:SX131148 JB131147:JB131148 F131147:F131148 WVN65611:WVN65612 WLR65611:WLR65612 WBV65611:WBV65612 VRZ65611:VRZ65612 VID65611:VID65612 UYH65611:UYH65612 UOL65611:UOL65612 UEP65611:UEP65612 TUT65611:TUT65612 TKX65611:TKX65612 TBB65611:TBB65612 SRF65611:SRF65612 SHJ65611:SHJ65612 RXN65611:RXN65612 RNR65611:RNR65612 RDV65611:RDV65612 QTZ65611:QTZ65612 QKD65611:QKD65612 QAH65611:QAH65612 PQL65611:PQL65612 PGP65611:PGP65612 OWT65611:OWT65612 OMX65611:OMX65612 ODB65611:ODB65612 NTF65611:NTF65612 NJJ65611:NJJ65612 MZN65611:MZN65612 MPR65611:MPR65612 MFV65611:MFV65612 LVZ65611:LVZ65612 LMD65611:LMD65612 LCH65611:LCH65612 KSL65611:KSL65612 KIP65611:KIP65612 JYT65611:JYT65612 JOX65611:JOX65612 JFB65611:JFB65612 IVF65611:IVF65612 ILJ65611:ILJ65612 IBN65611:IBN65612 HRR65611:HRR65612 HHV65611:HHV65612 GXZ65611:GXZ65612 GOD65611:GOD65612 GEH65611:GEH65612 FUL65611:FUL65612 FKP65611:FKP65612 FAT65611:FAT65612 EQX65611:EQX65612 EHB65611:EHB65612 DXF65611:DXF65612 DNJ65611:DNJ65612 DDN65611:DDN65612 CTR65611:CTR65612 CJV65611:CJV65612 BZZ65611:BZZ65612 BQD65611:BQD65612 BGH65611:BGH65612 AWL65611:AWL65612 AMP65611:AMP65612 ACT65611:ACT65612 SX65611:SX65612 JB65611:JB65612 F65611:F65612 WVN73:WVN74 WLR73:WLR74 WBV73:WBV74 VRZ73:VRZ74 VID73:VID74 UYH73:UYH74 UOL73:UOL74 UEP73:UEP74 TUT73:TUT74 TKX73:TKX74 TBB73:TBB74 SRF73:SRF74 SHJ73:SHJ74 RXN73:RXN74 RNR73:RNR74 RDV73:RDV74 QTZ73:QTZ74 QKD73:QKD74 QAH73:QAH74 PQL73:PQL74 PGP73:PGP74 OWT73:OWT74 OMX73:OMX74 ODB73:ODB74 NTF73:NTF74 NJJ73:NJJ74 MZN73:MZN74 MPR73:MPR74 MFV73:MFV74 LVZ73:LVZ74 LMD73:LMD74 LCH73:LCH74 KSL73:KSL74 KIP73:KIP74 JYT73:JYT74 JOX73:JOX74 JFB73:JFB74 IVF73:IVF74 ILJ73:ILJ74 IBN73:IBN74 HRR73:HRR74 HHV73:HHV74 GXZ73:GXZ74 GOD73:GOD74 GEH73:GEH74 FUL73:FUL74 FKP73:FKP74 FAT73:FAT74 EQX73:EQX74 EHB73:EHB74 DXF73:DXF74 DNJ73:DNJ74 DDN73:DDN74 CTR73:CTR74 CJV73:CJV74 BZZ73:BZZ74 BQD73:BQD74 BGH73:BGH74 AWL73:AWL74 AMP73:AMP74 ACT73:ACT74 SX73:SX74 JB73:JB74" xr:uid="{6BD3CC15-55CA-4D7A-99E9-51C55E31EF43}">
      <formula1>$E$75:$F$75</formula1>
    </dataValidation>
    <dataValidation type="list" allowBlank="1" showInputMessage="1" showErrorMessage="1" sqref="C5" xr:uid="{DAB3AF05-30D6-4BEB-98A4-C49A4B0D380A}">
      <formula1>$B$6:$E$6</formula1>
    </dataValidation>
    <dataValidation type="list" allowBlank="1" showInputMessage="1" showErrorMessage="1" sqref="E152:E153" xr:uid="{15AC0596-D610-44F7-A171-713E0B596DAC}">
      <formula1>$A$157:$A$159</formula1>
    </dataValidation>
  </dataValidations>
  <printOptions horizontalCentered="1"/>
  <pageMargins left="0.51181102362204722" right="0.51181102362204722" top="0.51181102362204722" bottom="0.51181102362204722" header="0.31496062992125984" footer="0.31496062992125984"/>
  <pageSetup paperSize="9" scale="60" orientation="landscape" r:id="rId1"/>
  <rowBreaks count="4" manualBreakCount="4">
    <brk id="36" max="9" man="1"/>
    <brk id="70" max="9" man="1"/>
    <brk id="101" max="9" man="1"/>
    <brk id="130"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3</vt:i4>
      </vt:variant>
    </vt:vector>
  </HeadingPairs>
  <TitlesOfParts>
    <vt:vector size="10" baseType="lpstr">
      <vt:lpstr>Primo foglio Allegato 3</vt:lpstr>
      <vt:lpstr> Tabelle personale</vt:lpstr>
      <vt:lpstr>Tabelle Attività</vt:lpstr>
      <vt:lpstr>Tabelle Costi</vt:lpstr>
      <vt:lpstr>Giudizio ri-ss e impegno</vt:lpstr>
      <vt:lpstr>Giudizio durata e tempi</vt:lpstr>
      <vt:lpstr>Giudizio Costi</vt:lpstr>
      <vt:lpstr>'Giudizio Costi'!Area_stampa</vt:lpstr>
      <vt:lpstr>'Giudizio durata e tempi'!Area_stampa</vt:lpstr>
      <vt:lpstr>'Primo foglio Allegato 3'!Area_stampa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Simone Secondi</dc:creator>
  <cp:lastModifiedBy>Simone Secondi</cp:lastModifiedBy>
  <cp:lastPrinted>2023-12-14T17:59:53Z</cp:lastPrinted>
  <dcterms:created xsi:type="dcterms:W3CDTF">2023-03-09T11:43:40Z</dcterms:created>
  <dcterms:modified xsi:type="dcterms:W3CDTF">2023-12-14T18:02:58Z</dcterms:modified>
</cp:coreProperties>
</file>